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19F19C9C-5913-4332-BECD-F7186AD1B55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5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1 Pol'!$A$1:$Y$114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G42" i="1"/>
  <c r="F42" i="1"/>
  <c r="G41" i="1"/>
  <c r="I41" i="1" s="1"/>
  <c r="F41" i="1"/>
  <c r="G39" i="1"/>
  <c r="F39" i="1"/>
  <c r="G113" i="12"/>
  <c r="BA103" i="12"/>
  <c r="G9" i="12"/>
  <c r="I9" i="12"/>
  <c r="I8" i="12" s="1"/>
  <c r="K9" i="12"/>
  <c r="K8" i="12" s="1"/>
  <c r="M9" i="12"/>
  <c r="O9" i="12"/>
  <c r="Q9" i="12"/>
  <c r="Q8" i="12" s="1"/>
  <c r="V9" i="12"/>
  <c r="V8" i="12" s="1"/>
  <c r="G10" i="12"/>
  <c r="I10" i="12"/>
  <c r="K10" i="12"/>
  <c r="M10" i="12"/>
  <c r="O10" i="12"/>
  <c r="O8" i="12" s="1"/>
  <c r="Q10" i="12"/>
  <c r="V10" i="12"/>
  <c r="G11" i="12"/>
  <c r="G8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G61" i="12"/>
  <c r="M61" i="12" s="1"/>
  <c r="M60" i="12" s="1"/>
  <c r="I61" i="12"/>
  <c r="I60" i="12" s="1"/>
  <c r="K61" i="12"/>
  <c r="K60" i="12" s="1"/>
  <c r="O61" i="12"/>
  <c r="Q61" i="12"/>
  <c r="Q60" i="12" s="1"/>
  <c r="V61" i="12"/>
  <c r="G63" i="12"/>
  <c r="I63" i="12"/>
  <c r="K63" i="12"/>
  <c r="M63" i="12"/>
  <c r="O63" i="12"/>
  <c r="Q63" i="12"/>
  <c r="V63" i="12"/>
  <c r="V60" i="12" s="1"/>
  <c r="G65" i="12"/>
  <c r="I65" i="12"/>
  <c r="K65" i="12"/>
  <c r="M65" i="12"/>
  <c r="O65" i="12"/>
  <c r="O60" i="12" s="1"/>
  <c r="Q65" i="12"/>
  <c r="V65" i="12"/>
  <c r="G67" i="12"/>
  <c r="G68" i="12"/>
  <c r="M68" i="12" s="1"/>
  <c r="I68" i="12"/>
  <c r="I67" i="12" s="1"/>
  <c r="K68" i="12"/>
  <c r="O68" i="12"/>
  <c r="Q68" i="12"/>
  <c r="Q67" i="12" s="1"/>
  <c r="V68" i="12"/>
  <c r="V67" i="12" s="1"/>
  <c r="G70" i="12"/>
  <c r="M70" i="12" s="1"/>
  <c r="I70" i="12"/>
  <c r="K70" i="12"/>
  <c r="K67" i="12" s="1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O67" i="12" s="1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O82" i="12" s="1"/>
  <c r="Q83" i="12"/>
  <c r="V83" i="12"/>
  <c r="G85" i="12"/>
  <c r="G82" i="12" s="1"/>
  <c r="I85" i="12"/>
  <c r="K85" i="12"/>
  <c r="O85" i="12"/>
  <c r="Q85" i="12"/>
  <c r="Q82" i="12" s="1"/>
  <c r="V85" i="12"/>
  <c r="G86" i="12"/>
  <c r="M86" i="12" s="1"/>
  <c r="I86" i="12"/>
  <c r="I82" i="12" s="1"/>
  <c r="K86" i="12"/>
  <c r="O86" i="12"/>
  <c r="Q86" i="12"/>
  <c r="V86" i="12"/>
  <c r="G87" i="12"/>
  <c r="M87" i="12" s="1"/>
  <c r="I87" i="12"/>
  <c r="K87" i="12"/>
  <c r="O87" i="12"/>
  <c r="Q87" i="12"/>
  <c r="V87" i="12"/>
  <c r="V82" i="12" s="1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K82" i="12" s="1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AE113" i="12"/>
  <c r="I20" i="1"/>
  <c r="I19" i="1"/>
  <c r="I18" i="1"/>
  <c r="I17" i="1"/>
  <c r="I16" i="1"/>
  <c r="I59" i="1"/>
  <c r="J58" i="1" s="1"/>
  <c r="AZ48" i="1"/>
  <c r="AZ46" i="1"/>
  <c r="G43" i="1"/>
  <c r="G25" i="1" s="1"/>
  <c r="H43" i="1"/>
  <c r="I42" i="1"/>
  <c r="J28" i="1"/>
  <c r="J26" i="1"/>
  <c r="G38" i="1"/>
  <c r="F38" i="1"/>
  <c r="J23" i="1"/>
  <c r="J24" i="1"/>
  <c r="J25" i="1"/>
  <c r="J27" i="1"/>
  <c r="E24" i="1"/>
  <c r="G24" i="1"/>
  <c r="E26" i="1"/>
  <c r="G26" i="1"/>
  <c r="J57" i="1" l="1"/>
  <c r="J55" i="1"/>
  <c r="J56" i="1"/>
  <c r="I39" i="1"/>
  <c r="I43" i="1" s="1"/>
  <c r="J41" i="1" s="1"/>
  <c r="F43" i="1"/>
  <c r="G23" i="1" s="1"/>
  <c r="M67" i="12"/>
  <c r="M82" i="12"/>
  <c r="M8" i="12"/>
  <c r="AF113" i="12"/>
  <c r="M85" i="12"/>
  <c r="M11" i="12"/>
  <c r="I21" i="1"/>
  <c r="J59" i="1" l="1"/>
  <c r="J42" i="1"/>
  <c r="J39" i="1"/>
  <c r="J43" i="1" s="1"/>
  <c r="A27" i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6E135C79-37AA-4836-82E5-981E47A07A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F9DCD8-8C1C-432D-B18E-66FC7FA2AFA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<sst xmlns="http://schemas.openxmlformats.org/spreadsheetml/2006/main" count="868" uniqueCount="306">
  <si>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</si>
  <si>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</si>
  <si>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</si>
  <si>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</si>
  <si>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</si>
  <si>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</si>
  <si>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</si>
  <si>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</si>
  <si>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</si>
  <si>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</si>
  <si>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</si>
  <si>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</si>
  <si>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</si>
  <si>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</si>
  <si>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</si>
  <si>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</si>
  <si>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</si>
  <si>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</si>
  <si>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</si>
  <si>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</si>
  <si>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</si>
  <si>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</si>
  <si>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</si>
  <si>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</si>
  <si>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</si>
  <si>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</si>
  <si>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</si>
  <si>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</si>
  <si>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</si>
  <si>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</si>
  <si>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</si>
  <si>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</si>
  <si>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</si>
  <si>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</si>
  <si>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</si>
  <si>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</si>
  <si>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</si>
  <si>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</si>
  <si>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</si>
  <si>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</si>
  <si>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</si>
  <si>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</si>
  <si>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</si>
  <si>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</si>
  <si>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Venkovní rozvody</t>
  </si>
  <si>
    <t>D.1.4.5</t>
  </si>
  <si>
    <t>Elektroinstalace</t>
  </si>
  <si>
    <t>Objekt:</t>
  </si>
  <si>
    <t>Rozpočet:</t>
  </si>
  <si>
    <t>220413.3</t>
  </si>
  <si>
    <t>Revitalizace objektů a prostorů Korunní, P10 - SO 0201</t>
  </si>
  <si>
    <t>Stavba</t>
  </si>
  <si>
    <t>Stavební objekt</t>
  </si>
  <si>
    <t>Celkem za stavbu</t>
  </si>
  <si>
    <t>CZK</t>
  </si>
  <si>
    <t>#POPS</t>
  </si>
  <si>
    <t>Popis stavby: 220413.3 - Revitalizace objektů a prostorů Korunní, P10 - SO 0201</t>
  </si>
  <si>
    <t>#POPO</t>
  </si>
  <si>
    <t>Popis objektu: D.1.4.5 - Elektroinstalace</t>
  </si>
  <si>
    <t>Popis rozpočtu: 1 - Venkovní rozvody</t>
  </si>
  <si>
    <t>#POPR</t>
  </si>
  <si>
    <t>Rekapitulace dílů</t>
  </si>
  <si>
    <t>Typ dílu</t>
  </si>
  <si>
    <t>M21</t>
  </si>
  <si>
    <t>Elektromontáže</t>
  </si>
  <si>
    <t>M21.3</t>
  </si>
  <si>
    <t>Svítidla</t>
  </si>
  <si>
    <t>M21a</t>
  </si>
  <si>
    <t>Elektroměrové rozvaděče, vybavení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</si>
  <si>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</si>
  <si>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</si>
  <si>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</si>
  <si>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</si>
  <si>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</si>
  <si>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</si>
  <si>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</si>
  <si>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</si>
  <si>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</si>
  <si>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</si>
  <si>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</si>
  <si>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</si>
  <si>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</si>
  <si>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</si>
  <si>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</si>
  <si>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</si>
  <si>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</si>
  <si>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</si>
  <si>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</si>
  <si>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</si>
  <si>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</si>
  <si>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</si>
  <si>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</si>
  <si>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</si>
  <si>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</si>
  <si>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</si>
  <si>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</si>
  <si>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</si>
  <si>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</si>
  <si>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</si>
  <si>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</si>
  <si>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</si>
  <si>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</si>
  <si>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210810110R00</t>
  </si>
  <si>
    <t>Montáž kabelu CYKY 1 kV, 3 x 35+25 mm2, pevně uloženého</t>
  </si>
  <si>
    <t>m</t>
  </si>
  <si>
    <t>RTS 23/ II</t>
  </si>
  <si>
    <t>Práce</t>
  </si>
  <si>
    <t>Běžná</t>
  </si>
  <si>
    <t>POL1_9</t>
  </si>
  <si>
    <t>34111631R</t>
  </si>
  <si>
    <t>kabel 1-CYKY; silový; pro pevné uložení ve vnitřních a venk.prostorách v zemi, betonu; Cu jádro, tvar jádra SM-sektor mnohodrátový komprimovaný; počet žil 3; teplota použití -35 až 70 °C; max.provoz.teplota při zkratu 160 °C; min.teplota pokládky -5 °C; průřez vodiče 35+25 mm2; samozhášivý; odolnost vůči UV záření; barva pláště černá</t>
  </si>
  <si>
    <t>SPCM</t>
  </si>
  <si>
    <t>Specifikace</t>
  </si>
  <si>
    <t>POL3_</t>
  </si>
  <si>
    <t>210810057R00</t>
  </si>
  <si>
    <t>Montáž kabelu CYKY 750 V, 5 žilového, pevně uloženého</t>
  </si>
  <si>
    <t>34111101R</t>
  </si>
  <si>
    <t>kabel CYKY; instalační; pro pevné uložení ve vnitřních a venk.prostorách v zemi, betonu; Cu plné holé jádro, tvar jádra RE-kulatý jednodrát; počet a průřez žil 5x10mm2; počet žil 5; teplota použití -30 až 70 °C; max.provoz.teplota při zkratu 160 °C; min.teplota pokládky -5 °C; průřez vodiče 10 mm2; samozhášivý; odolnost vůči UV záření; barva pláště černá</t>
  </si>
  <si>
    <t>POL3_0</t>
  </si>
  <si>
    <t>210810056R00</t>
  </si>
  <si>
    <t>Montáž kabelu CYKY 750 V, 5 x 2,5 mm2, pevně uloženého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</si>
  <si>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</si>
  <si>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</si>
  <si>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210810061R00</t>
  </si>
  <si>
    <t>Montáž kabelu CYKY 750 V, 12 x 1,5 mm2, pevně uloženého</t>
  </si>
  <si>
    <t>34111130R</t>
  </si>
  <si>
    <t>kabel CYKY; instalační; pro pevné uložení ve vnitřních a venk.prostorách v zemi, betonu; Cu plné holé jádro, tvar jádra RE-kulatý jednodrát; počet a průřez žil 12x1,5mm2; počet žil 12; teplota použití -30 až 70 °C; max.provoz.teplota při zkratu 160 °C; min.teplota pokládky -5 °C; průřez vodiče 1,5 mm2; samozhášivý; odolnost vůči UV záření; barva pláště černá</t>
  </si>
  <si>
    <t>210810047R00</t>
  </si>
  <si>
    <t>Montáž kabelu CYKY 750 V, 3 x 4 mm2, pevně uloženého</t>
  </si>
  <si>
    <t>34111042R</t>
  </si>
  <si>
    <t>kabel CYKY; instalační; pro pevné uložení ve vnitřních a venk.prostorách v zemi, betonu; Cu plné holé jádro, tvar jádra RE-kulatý jednodrát; počet a průřez žil 3x4mm2; počet žil 3; teplota použití -30 až 70 °C; max.provoz.teplota při zkratu 160 °C; min.teplota pokládky -5 °C; průřez vodiče 4,0 mm2; samozhášivý; odolnost vůči UV záření; barva pláště černá</t>
  </si>
  <si>
    <t>210810046R00</t>
  </si>
  <si>
    <t>Montáž kabelu CYKY 750 V, 3 x 2,5 mm2, pevně uloženého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</si>
  <si>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</si>
  <si>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</si>
  <si>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742121001U00</t>
  </si>
  <si>
    <t>Montáž kabelů sdělovacích pro vnitřní rozvody do 15 žil</t>
  </si>
  <si>
    <t>Vlastní</t>
  </si>
  <si>
    <t>Indiv</t>
  </si>
  <si>
    <t>250+25</t>
  </si>
  <si>
    <t>VV</t>
  </si>
  <si>
    <t>34126169R</t>
  </si>
  <si>
    <t>kabel TCEPKPFLE; sdělovací; pevné uložení vnitřní, pevné uložení do země a vně; Cu plná holá jádra; počet prvků 10; počet žil v prvku 4; vnější průměr 21,0 mm; jmen.prům.jádra 0,80 mm; teplota použití -40 až 70 °C; barva pláště černá</t>
  </si>
  <si>
    <t>34126167R</t>
  </si>
  <si>
    <t>kabel TCEPKPFLE; sdělovací; pevné uložení vnitřní, pevné uložení do země a vně; Cu plná holá jádra; počet prvků 3; počet žil v prvku 4; vnější průměr 15,0 mm; jmen.prům.jádra 0,80 mm; teplota použití -40 až 70 °C; barva pláště černá</t>
  </si>
  <si>
    <t>230191017R00</t>
  </si>
  <si>
    <t>Uložení chráničky ve výkopu PE 110x6,3mm</t>
  </si>
  <si>
    <t>3457114705R</t>
  </si>
  <si>
    <t>trubka kabelová ohebná dvouplášťová korugovaná chránička; vnější plášť z HDPE, vnitřní z LDPE; vnější pr.= 110,0 mm; vnitřní pr.= 94,0 mm; mezní hodnota zatížení 450 N/5 cm; teplot.rozsah -45 až 60 °C; stupeň hořlavosti A1; mat. bezhalogenový; IP 40, při použití těsnicího kroužku IP 67</t>
  </si>
  <si>
    <t>230191010R00</t>
  </si>
  <si>
    <t>Uložení chráničky ve výkopu PE 75x3,0mm</t>
  </si>
  <si>
    <t>3457114703R</t>
  </si>
  <si>
    <t>trubka kabelová ohebná dvouplášťová korugovaná chránička; vnější plášť z HDPE, vnitřní z LDPE; vnější pr.= 75,0 mm; vnitřní pr.= 61,0 mm; mezní hodnota zatížení 450 N/5 cm; teplot.rozsah -45 až 60 °C; stupeň hořlavosti A1; mat. bezhalogenový; IP 40, při použití těsnicího kroužku IP 67</t>
  </si>
  <si>
    <t>230191005R00</t>
  </si>
  <si>
    <t>Uložení chráničky ve výkopu PE 50x3,0mm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</si>
  <si>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</si>
  <si>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</si>
  <si>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230191003R00</t>
  </si>
  <si>
    <t>Uložení chráničky ve výkopu PE 40x3,0mm</t>
  </si>
  <si>
    <t>3457114700R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</si>
  <si>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</si>
  <si>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222086051R00</t>
  </si>
  <si>
    <t>Mikrotrubička HDPE v kabelové rýze</t>
  </si>
  <si>
    <t>345711470L</t>
  </si>
  <si>
    <t>Mikrotrubička silnostěnná 10/6 mm bezhalogenová, LSOH</t>
  </si>
  <si>
    <t>2222612MTZ</t>
  </si>
  <si>
    <t>Instalace příchytky do stěny vč. vrutů a hmoždinek</t>
  </si>
  <si>
    <t>kus</t>
  </si>
  <si>
    <t>20+120+140+40+60+20</t>
  </si>
  <si>
    <t>3457171102N</t>
  </si>
  <si>
    <t>Příchytka kabelů jednostranná 6710</t>
  </si>
  <si>
    <t>3457171103N</t>
  </si>
  <si>
    <t>Příchytka kabelů jednostranná 6712</t>
  </si>
  <si>
    <t>3457171104N</t>
  </si>
  <si>
    <t>Příchytka kabelů jednostranná 6714</t>
  </si>
  <si>
    <t>3457171106N</t>
  </si>
  <si>
    <t>Příchytka kabelů jednostranná 6716</t>
  </si>
  <si>
    <t>3457171105N</t>
  </si>
  <si>
    <t>Příchytka kabelů jednostranná 6718</t>
  </si>
  <si>
    <t>354321020P</t>
  </si>
  <si>
    <t>Příchytka kabelů plechová 26 mm</t>
  </si>
  <si>
    <t>210111502R00</t>
  </si>
  <si>
    <t>Montáž vidlice domovní včetně zapojení, provedení 2P+PE, 10/16 A</t>
  </si>
  <si>
    <t>3455231R</t>
  </si>
  <si>
    <t>Vidlice 230V, přímá, IP44</t>
  </si>
  <si>
    <t>210010555RT3</t>
  </si>
  <si>
    <t>Připojení svorkovnice ekvipotenciální, včetně dodávky svorkovnice šířky 104 mm, výšky 40 mm, hloubky 60 mm</t>
  </si>
  <si>
    <t>210220021R00</t>
  </si>
  <si>
    <t xml:space="preserve">Montáž uzemňovacího vedení v zemi, včetně svorek, propojení a izolace spojů, z profilů ocelových pozinkovaných  (FeZn), průřezu do 120 mm2,  </t>
  </si>
  <si>
    <t>včetně montáže svorek spojovacích, odbočných, upevňovacích a spojovacího materiálu.</t>
  </si>
  <si>
    <t>POP</t>
  </si>
  <si>
    <t>35441120R</t>
  </si>
  <si>
    <t>pásek uzemňovací provedení pozinkovaný; 30 x 4 mm</t>
  </si>
  <si>
    <t>kg</t>
  </si>
  <si>
    <t>460771123U00</t>
  </si>
  <si>
    <t>Osazení multikanálů plastových do rýhy s obsypem z písku bez výkopových prací 9-cestných</t>
  </si>
  <si>
    <t>48+48</t>
  </si>
  <si>
    <t>2835046-1A</t>
  </si>
  <si>
    <t>Multikanál plastový 9 otvorů, rozměr 385x385 x 1118 mm, otvory 105x105 mm, včetně těsnění a 4x spony</t>
  </si>
  <si>
    <t>2835046-1B</t>
  </si>
  <si>
    <t>Ohybový díl 9-otvorového multikanálu 3°,  rozměr 385x385 x 356 mm</t>
  </si>
  <si>
    <t>2835046-1C</t>
  </si>
  <si>
    <t>9-otvorový adaptér na chráničky 110 mm, rozměr 367x367x203 mm</t>
  </si>
  <si>
    <t>2835046-2A</t>
  </si>
  <si>
    <t>Multikanál plastový 4 otvory, rozměr 265x265 x 1118 mm, otvory 105x105 mm</t>
  </si>
  <si>
    <t>2835046-2B</t>
  </si>
  <si>
    <t>Odbočovací prvek pro 4-otvorový multikanál, přechod na chráničku 110 mm</t>
  </si>
  <si>
    <t>46084112U00</t>
  </si>
  <si>
    <t>Osazení kabelové komory z dílu HDPE plochy přes 1,0 do 1,5 m2, hloubka přes 1,0 m</t>
  </si>
  <si>
    <t>POL1_</t>
  </si>
  <si>
    <t>1+6</t>
  </si>
  <si>
    <t>2835046-6</t>
  </si>
  <si>
    <t>Kabelová komora HDPE, vnitřní rozměr 1220 x 910 mm, hloubka 1500 mm, pro pojezd vozidly - zatížení 12,5 t, včetně víka dle okolního povrchu</t>
  </si>
  <si>
    <t>2835046-7</t>
  </si>
  <si>
    <t>Kabelová komora HDPE, vnitřní rozměr 1220 x 910 mm, hloubka 1200 mm, pro pojezd vozidly - zatížení 12,5 t, včetně víka dle okolního povrchu</t>
  </si>
  <si>
    <t>357-016</t>
  </si>
  <si>
    <t>Rozvaděč RE1 - plastový pilířový rozvaděč pro nepřímé měření; jednosazbový; hlavní jistič se spouští, 315 A; MTP 5 VA, 0,5S, 300/5A; svorky na přívodu i na vývodu 240 mm2; provedení PRE; včetně</t>
  </si>
  <si>
    <t>instalace a zapojení</t>
  </si>
  <si>
    <t>357-017</t>
  </si>
  <si>
    <t>Rozvaděč RE1.1 - plastový pilířový rozvaděč pro nepřímé měření; dvousazbový; hlavní jistič se, spouští 125 A; MTP 5 VA, 0,5S, 100/5A; svorky na přívodu 120 mm2, na vývodu 120 mm2; provedení PRE;</t>
  </si>
  <si>
    <t>včetně instalace a zapojení</t>
  </si>
  <si>
    <t>357-018</t>
  </si>
  <si>
    <t>Rozvaděč RE2 - plastový pilířový rozvaděč pro přímé měření; provedení pro jištění do 63A; hlavní, jistič 50 A/B; jednosazbový; svorky na přívodu 35 mm2, na vývodu 35 mm2; provedení PRE; včetně</t>
  </si>
  <si>
    <t>210201521MTZ</t>
  </si>
  <si>
    <t>Montáž svítidla</t>
  </si>
  <si>
    <t>33+37+10+26+3+3+3+2+2+5+3+1</t>
  </si>
  <si>
    <t>348-V01</t>
  </si>
  <si>
    <t>Svítidlo V6, dle knihy svítidel</t>
  </si>
  <si>
    <t>348-V02</t>
  </si>
  <si>
    <t>Svítidlo V7, dle knihy svítidel</t>
  </si>
  <si>
    <t>348-V03</t>
  </si>
  <si>
    <t>Svítidlo V8, dle knihy svítidel</t>
  </si>
  <si>
    <t>348-V04</t>
  </si>
  <si>
    <t>Svítidlo V9, dle knihy svítidel</t>
  </si>
  <si>
    <t>348-V05</t>
  </si>
  <si>
    <t>Svítidlo V10, dle knihy svítidel</t>
  </si>
  <si>
    <t>348-V06</t>
  </si>
  <si>
    <t>Svítidlo V11, dle knihy svítidel</t>
  </si>
  <si>
    <t>348-V07</t>
  </si>
  <si>
    <t>Svítidlo V12, dle knihy svítidel</t>
  </si>
  <si>
    <t>348-V08</t>
  </si>
  <si>
    <t>Svítidlo V13, dle knihy svítidel</t>
  </si>
  <si>
    <t>348-V09</t>
  </si>
  <si>
    <t>Svítidlo V14, dle knihy svítidel</t>
  </si>
  <si>
    <t>348-V10</t>
  </si>
  <si>
    <t>Svítidlo V15, dle knihy svítidel</t>
  </si>
  <si>
    <t>348-V11</t>
  </si>
  <si>
    <t>Svítidlo V16, dle knihy svítidel</t>
  </si>
  <si>
    <t>348-V12</t>
  </si>
  <si>
    <t>Svítidlo V17, dle knihy svítidel</t>
  </si>
  <si>
    <t>460201504RT2</t>
  </si>
  <si>
    <t>Výkop kabelové rýhy 140/150cm hor.4, ruční výkop rýhy</t>
  </si>
  <si>
    <t>kabelová komora - délka : 1,1</t>
  </si>
  <si>
    <t>460400011RT2</t>
  </si>
  <si>
    <t>Pažení kabelové rýhy šířky do 2 m, hloubky do 2 m, rýha hloubky 1,5 m</t>
  </si>
  <si>
    <t>460400111RT2</t>
  </si>
  <si>
    <t>Odstranění pažení z rýhy š.do 2 m, hl. do 2 m, rýha hloubky 1,50 m</t>
  </si>
  <si>
    <t>460201484RT1</t>
  </si>
  <si>
    <t>Výkop kabelové rýhy 140/120cm hor.4, strojní výkop rýhy</t>
  </si>
  <si>
    <t>kabelová komora - délka : 6*1,1</t>
  </si>
  <si>
    <t>460400011RT1</t>
  </si>
  <si>
    <t>Pažení kabelové rýhy šířky do 2 m, hloubky do 2 m, rýha hloubky 1,2 m</t>
  </si>
  <si>
    <t>460400111RT1</t>
  </si>
  <si>
    <t>Odstranění pažení z rýhy š.do 2 m, hl. do 2 m, rýha hloubky 1,20 m</t>
  </si>
  <si>
    <t>460200884R10</t>
  </si>
  <si>
    <t>Výkop kabelové rýhy 80/110 cm hor.4, pro multikanál</t>
  </si>
  <si>
    <t>460400001RT1</t>
  </si>
  <si>
    <t>Pažení kabelové rýhy šířky 1,3 m, hloubky do 2 m, rýha hloubky 1,2 m</t>
  </si>
  <si>
    <t>460400101RT1</t>
  </si>
  <si>
    <t>Odstranění pažení z rýhy š.do 1,3 m, hl. do 2 m, rýha hloubky 1,20 m</t>
  </si>
  <si>
    <t>460560884R10</t>
  </si>
  <si>
    <t>Zához rýhy 80/110 cm, hornina třídy 4</t>
  </si>
  <si>
    <t>460200914R40</t>
  </si>
  <si>
    <t>Výkop kabelové rýhy 80/140 cm hor.4, pro multikanál</t>
  </si>
  <si>
    <t>460560914R40</t>
  </si>
  <si>
    <t>Zához rýhy 80/140 cm, hornina třídy 4</t>
  </si>
  <si>
    <t>460400001RT2</t>
  </si>
  <si>
    <t>Pažení kabelové rýhy šířky 1,3 m, hloubky do 2 m, rýha hloubky 1,5 m</t>
  </si>
  <si>
    <t>460400101RT2</t>
  </si>
  <si>
    <t>Odstranění pažení z rýhy š.do 1,3 m, hl. do 2 m, rýha hloubky 1,50 m</t>
  </si>
  <si>
    <t>460650013RT1</t>
  </si>
  <si>
    <t>Podkladová vrstva ze štěrku tl.10 cm, ze štěrokpísku tl. 10 cm</t>
  </si>
  <si>
    <t>m2</t>
  </si>
  <si>
    <t>0,8*80,0</t>
  </si>
  <si>
    <t>0,8*20,0</t>
  </si>
  <si>
    <t>215901101RT5</t>
  </si>
  <si>
    <t>Zhutnění podloží z rostlé horniny 1 až 4 pod násypy z hornin soudržných do 92% PS a nesoudržných  sypkých relativní ulehlosti l(d) do 0,8 vibrační deskou</t>
  </si>
  <si>
    <t>800-1</t>
  </si>
  <si>
    <t>z rostlé horniny tř.1 - 4 pod násypy z hornin soudržných do 92% PS a hornin nesoudržných sypkých relativní ulehlosti I(d) do 0,8</t>
  </si>
  <si>
    <t>SPI</t>
  </si>
  <si>
    <t>460200654R70</t>
  </si>
  <si>
    <t>Výkop kabelové rýhy 70/90 cm  hor.4</t>
  </si>
  <si>
    <t>460560654R70</t>
  </si>
  <si>
    <t>Zához rýhy 70/90 cm, hornina třídy 4</t>
  </si>
  <si>
    <t>460420022RT4</t>
  </si>
  <si>
    <t>Zřízení kabelového lože v rýze š. do 70 cm z písku, lože tloušťky 15 cm</t>
  </si>
  <si>
    <t>460490012RT1</t>
  </si>
  <si>
    <t>Fólie výstražná z PVC, šířka 33 cm, fólie PVC šířka 33 cm</t>
  </si>
  <si>
    <t>460200274R00</t>
  </si>
  <si>
    <t>Výkop kabelové rýhy 50/90 cm  hor.4</t>
  </si>
  <si>
    <t>460560274R00</t>
  </si>
  <si>
    <t>Zához rýhy 50/90 cm, hornina třídy 4</t>
  </si>
  <si>
    <t>460420022RT2</t>
  </si>
  <si>
    <t>Zřízení kabelového lože v rýze š. do 65 cm z písku, lože tloušťky 15 cm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</si>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</sst>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rJpCU+JGidS0w87j2UkuLP/EBsCe3TuCQlNpfAsMyC2CFrrY82k2KZCybs+gipfnc2fXr0oaNU3/6OfdFI7rQ==" saltValue="j2vlMC5beuckBogqB+bKW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opLeftCell="B16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1287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SUMIF(F55:F58,A16,I55:I58)+SUMIF(F55:F58,"PSU",I55:I58)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SUMIF(F55:F58,A17,I55:I58)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SUMIF(F55:F58,A18,I55:I58)</f>
        <v>0</v>
      </c>
      <c r="J18" s="85"/>
    </row>
    <row r="19" spans="1:10" ht="23.25" customHeight="1" x14ac:dyDescent="0.25">
      <c r="A19" s="201" t="s">
        <v>71</v>
      </c>
      <c r="B19" s="38" t="s">
        <v>27</v>
      </c>
      <c r="C19" s="62"/>
      <c r="D19" s="63"/>
      <c r="E19" s="83"/>
      <c r="F19" s="84"/>
      <c r="G19" s="83"/>
      <c r="H19" s="84"/>
      <c r="I19" s="83">
        <f>SUMIF(F55:F58,A19,I55:I58)</f>
        <v>0</v>
      </c>
      <c r="J19" s="85"/>
    </row>
    <row r="20" spans="1:10" ht="23.25" customHeight="1" x14ac:dyDescent="0.25">
      <c r="A20" s="201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SUMIF(F55:F58,A20,I55:I58)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52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'D.1.4.5 1 Pol'!AE113</f>
        <v>0</v>
      </c>
      <c r="G39" s="150">
        <f>'D.1.4.5 1 Pol'!AF113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52" ht="25.5" hidden="1" customHeight="1" x14ac:dyDescent="0.25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52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'D.1.4.5 1 Pol'!AE113</f>
        <v>0</v>
      </c>
      <c r="G41" s="157">
        <f>'D.1.4.5 1 Pol'!AF113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52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'D.1.4.5 1 Pol'!AE113</f>
        <v>0</v>
      </c>
      <c r="G42" s="151">
        <f>'D.1.4.5 1 Pol'!AF113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52" ht="25.5" hidden="1" customHeight="1" x14ac:dyDescent="0.25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52" x14ac:dyDescent="0.25">
      <c r="A45" t="s">
        <v>55</v>
      </c>
      <c r="B45" t="s">
        <v>56</v>
      </c>
    </row>
    <row r="46" spans="1:52" x14ac:dyDescent="0.25">
      <c r="B46" s="179" t="s">
        <v>56</v>
      </c>
      <c r="C46" s="179"/>
      <c r="D46" s="179"/>
      <c r="E46" s="179"/>
      <c r="F46" s="179"/>
      <c r="G46" s="179"/>
      <c r="H46" s="179"/>
      <c r="I46" s="179"/>
      <c r="J46" s="179"/>
      <c r="AZ46" s="178" t="str">
        <f>B46</f>
        <v>Popis stavby: 220413.3 - Revitalizace objektů a prostorů Korunní, P10 - SO 0201</v>
      </c>
    </row>
    <row r="47" spans="1:52" x14ac:dyDescent="0.25">
      <c r="A47" t="s">
        <v>57</v>
      </c>
      <c r="B47" t="s">
        <v>58</v>
      </c>
    </row>
    <row r="48" spans="1:52" x14ac:dyDescent="0.25">
      <c r="B48" s="179" t="s">
        <v>59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Popis rozpočtu: 1 - Venkovní rozvody</v>
      </c>
    </row>
    <row r="49" spans="1:10" x14ac:dyDescent="0.25">
      <c r="A49" t="s">
        <v>60</v>
      </c>
      <c r="B49" t="s">
        <v>59</v>
      </c>
    </row>
    <row r="52" spans="1:10" ht="15.6" x14ac:dyDescent="0.3">
      <c r="B52" s="180" t="s">
        <v>61</v>
      </c>
    </row>
    <row r="54" spans="1:10" ht="25.5" customHeight="1" x14ac:dyDescent="0.25">
      <c r="A54" s="182"/>
      <c r="B54" s="185" t="s">
        <v>17</v>
      </c>
      <c r="C54" s="185" t="s">
        <v>5</v>
      </c>
      <c r="D54" s="186"/>
      <c r="E54" s="186"/>
      <c r="F54" s="187" t="s">
        <v>62</v>
      </c>
      <c r="G54" s="187"/>
      <c r="H54" s="187"/>
      <c r="I54" s="187" t="s">
        <v>29</v>
      </c>
      <c r="J54" s="187" t="s">
        <v>0</v>
      </c>
    </row>
    <row r="55" spans="1:10" ht="36.75" customHeight="1" x14ac:dyDescent="0.25">
      <c r="A55" s="183"/>
      <c r="B55" s="188" t="s">
        <v>63</v>
      </c>
      <c r="C55" s="189" t="s">
        <v>64</v>
      </c>
      <c r="D55" s="190"/>
      <c r="E55" s="190"/>
      <c r="F55" s="197" t="s">
        <v>26</v>
      </c>
      <c r="G55" s="198"/>
      <c r="H55" s="198"/>
      <c r="I55" s="198">
        <f>'D.1.4.5 1 Pol'!G8</f>
        <v>0</v>
      </c>
      <c r="J55" s="194" t="str">
        <f>IF(I59=0,"",I55/I59*100)</f>
        <v/>
      </c>
    </row>
    <row r="56" spans="1:10" ht="36.75" customHeight="1" x14ac:dyDescent="0.25">
      <c r="A56" s="183"/>
      <c r="B56" s="188" t="s">
        <v>65</v>
      </c>
      <c r="C56" s="189" t="s">
        <v>66</v>
      </c>
      <c r="D56" s="190"/>
      <c r="E56" s="190"/>
      <c r="F56" s="197" t="s">
        <v>26</v>
      </c>
      <c r="G56" s="198"/>
      <c r="H56" s="198"/>
      <c r="I56" s="198">
        <f>'D.1.4.5 1 Pol'!G67</f>
        <v>0</v>
      </c>
      <c r="J56" s="194" t="str">
        <f>IF(I59=0,"",I56/I59*100)</f>
        <v/>
      </c>
    </row>
    <row r="57" spans="1:10" ht="36.75" customHeight="1" x14ac:dyDescent="0.25">
      <c r="A57" s="183"/>
      <c r="B57" s="188" t="s">
        <v>67</v>
      </c>
      <c r="C57" s="189" t="s">
        <v>68</v>
      </c>
      <c r="D57" s="190"/>
      <c r="E57" s="190"/>
      <c r="F57" s="197" t="s">
        <v>26</v>
      </c>
      <c r="G57" s="198"/>
      <c r="H57" s="198"/>
      <c r="I57" s="198">
        <f>'D.1.4.5 1 Pol'!G60</f>
        <v>0</v>
      </c>
      <c r="J57" s="194" t="str">
        <f>IF(I59=0,"",I57/I59*100)</f>
        <v/>
      </c>
    </row>
    <row r="58" spans="1:10" ht="36.75" customHeight="1" x14ac:dyDescent="0.25">
      <c r="A58" s="183"/>
      <c r="B58" s="188" t="s">
        <v>69</v>
      </c>
      <c r="C58" s="189" t="s">
        <v>70</v>
      </c>
      <c r="D58" s="190"/>
      <c r="E58" s="190"/>
      <c r="F58" s="197" t="s">
        <v>26</v>
      </c>
      <c r="G58" s="198"/>
      <c r="H58" s="198"/>
      <c r="I58" s="198">
        <f>'D.1.4.5 1 Pol'!G82</f>
        <v>0</v>
      </c>
      <c r="J58" s="194" t="str">
        <f>IF(I59=0,"",I58/I59*100)</f>
        <v/>
      </c>
    </row>
    <row r="59" spans="1:10" ht="25.5" customHeight="1" x14ac:dyDescent="0.25">
      <c r="A59" s="184"/>
      <c r="B59" s="191" t="s">
        <v>1</v>
      </c>
      <c r="C59" s="192"/>
      <c r="D59" s="193"/>
      <c r="E59" s="193"/>
      <c r="F59" s="199"/>
      <c r="G59" s="200"/>
      <c r="H59" s="200"/>
      <c r="I59" s="200">
        <f>SUM(I55:I58)</f>
        <v>0</v>
      </c>
      <c r="J59" s="195">
        <f>SUM(J55:J58)</f>
        <v>0</v>
      </c>
    </row>
    <row r="60" spans="1:10" x14ac:dyDescent="0.25">
      <c r="F60" s="135"/>
      <c r="G60" s="135"/>
      <c r="H60" s="135"/>
      <c r="I60" s="135"/>
      <c r="J60" s="196"/>
    </row>
    <row r="61" spans="1:10" x14ac:dyDescent="0.25">
      <c r="F61" s="135"/>
      <c r="G61" s="135"/>
      <c r="H61" s="135"/>
      <c r="I61" s="135"/>
      <c r="J61" s="196"/>
    </row>
    <row r="62" spans="1:10" x14ac:dyDescent="0.25">
      <c r="F62" s="135"/>
      <c r="G62" s="135"/>
      <c r="H62" s="135"/>
      <c r="I62" s="135"/>
      <c r="J62" s="196"/>
    </row>
  </sheetData>
  <sheetProtection algorithmName="SHA-512" hashValue="faX0Y1Amg448bkPlpGa5xGKEFAbyrHD/MU4b+YJ5ALuLdKD91Zco4eboYKdg1VIhY3AIBbY81XemcDnbzp0G/w==" saltValue="Zx0uk+gUJHzIV5o3hREnO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B46:J46"/>
    <mergeCell ref="B48:J48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nxtJposddxtKpaNCK/ut4KrwXPW9srHwok3kCdGFcGPcnls6LaINdxiMeSGx7m2OY8rv87AOPEIulSvAB8BOQA==" saltValue="wUdWDb8X86bTCtlplKBNY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629F5-603A-49F0-8336-92ECCE425966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73</v>
      </c>
      <c r="B1" s="202"/>
      <c r="C1" s="202"/>
      <c r="D1" s="202"/>
      <c r="E1" s="202"/>
      <c r="F1" s="202"/>
      <c r="G1" s="202"/>
      <c r="AG1" t="s">
        <v>74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75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75</v>
      </c>
      <c r="AG3" t="s">
        <v>76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77</v>
      </c>
    </row>
    <row r="5" spans="1:60" x14ac:dyDescent="0.25">
      <c r="D5" s="10"/>
    </row>
    <row r="6" spans="1:60" ht="39.6" x14ac:dyDescent="0.25">
      <c r="A6" s="213" t="s">
        <v>78</v>
      </c>
      <c r="B6" s="215" t="s">
        <v>79</v>
      </c>
      <c r="C6" s="215" t="s">
        <v>80</v>
      </c>
      <c r="D6" s="214" t="s">
        <v>81</v>
      </c>
      <c r="E6" s="213" t="s">
        <v>82</v>
      </c>
      <c r="F6" s="212" t="s">
        <v>83</v>
      </c>
      <c r="G6" s="213" t="s">
        <v>29</v>
      </c>
      <c r="H6" s="216" t="s">
        <v>30</v>
      </c>
      <c r="I6" s="216" t="s">
        <v>84</v>
      </c>
      <c r="J6" s="216" t="s">
        <v>31</v>
      </c>
      <c r="K6" s="216" t="s">
        <v>85</v>
      </c>
      <c r="L6" s="216" t="s">
        <v>86</v>
      </c>
      <c r="M6" s="216" t="s">
        <v>87</v>
      </c>
      <c r="N6" s="216" t="s">
        <v>88</v>
      </c>
      <c r="O6" s="216" t="s">
        <v>89</v>
      </c>
      <c r="P6" s="216" t="s">
        <v>90</v>
      </c>
      <c r="Q6" s="216" t="s">
        <v>91</v>
      </c>
      <c r="R6" s="216" t="s">
        <v>92</v>
      </c>
      <c r="S6" s="216" t="s">
        <v>93</v>
      </c>
      <c r="T6" s="216" t="s">
        <v>94</v>
      </c>
      <c r="U6" s="216" t="s">
        <v>95</v>
      </c>
      <c r="V6" s="216" t="s">
        <v>96</v>
      </c>
      <c r="W6" s="216" t="s">
        <v>97</v>
      </c>
      <c r="X6" s="216" t="s">
        <v>98</v>
      </c>
      <c r="Y6" s="216" t="s">
        <v>99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31" t="s">
        <v>100</v>
      </c>
      <c r="B8" s="232" t="s">
        <v>63</v>
      </c>
      <c r="C8" s="255" t="s">
        <v>64</v>
      </c>
      <c r="D8" s="233"/>
      <c r="E8" s="234"/>
      <c r="F8" s="235"/>
      <c r="G8" s="235">
        <f>SUMIF(AG9:AG59,"&lt;&gt;NOR",G9:G59)</f>
        <v>0</v>
      </c>
      <c r="H8" s="235"/>
      <c r="I8" s="235">
        <f>SUM(I9:I59)</f>
        <v>0</v>
      </c>
      <c r="J8" s="235"/>
      <c r="K8" s="235">
        <f>SUM(K9:K59)</f>
        <v>0</v>
      </c>
      <c r="L8" s="235"/>
      <c r="M8" s="235">
        <f>SUM(M9:M59)</f>
        <v>0</v>
      </c>
      <c r="N8" s="234"/>
      <c r="O8" s="234">
        <f>SUM(O9:O59)</f>
        <v>1.17</v>
      </c>
      <c r="P8" s="234"/>
      <c r="Q8" s="234">
        <f>SUM(Q9:Q59)</f>
        <v>0</v>
      </c>
      <c r="R8" s="235"/>
      <c r="S8" s="235"/>
      <c r="T8" s="236"/>
      <c r="U8" s="230"/>
      <c r="V8" s="230">
        <f>SUM(V9:V59)</f>
        <v>258.39999999999998</v>
      </c>
      <c r="W8" s="230"/>
      <c r="X8" s="230"/>
      <c r="Y8" s="230"/>
      <c r="AG8" t="s">
        <v>101</v>
      </c>
    </row>
    <row r="9" spans="1:60" outlineLevel="1" x14ac:dyDescent="0.25">
      <c r="A9" s="245">
        <v>1</v>
      </c>
      <c r="B9" s="246" t="s">
        <v>102</v>
      </c>
      <c r="C9" s="256" t="s">
        <v>103</v>
      </c>
      <c r="D9" s="247" t="s">
        <v>104</v>
      </c>
      <c r="E9" s="248">
        <v>100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50" t="s">
        <v>63</v>
      </c>
      <c r="S9" s="250" t="s">
        <v>105</v>
      </c>
      <c r="T9" s="251" t="s">
        <v>105</v>
      </c>
      <c r="U9" s="227">
        <v>0.18554000000000001</v>
      </c>
      <c r="V9" s="227">
        <f>ROUND(E9*U9,2)</f>
        <v>18.55</v>
      </c>
      <c r="W9" s="227"/>
      <c r="X9" s="227" t="s">
        <v>106</v>
      </c>
      <c r="Y9" s="227" t="s">
        <v>107</v>
      </c>
      <c r="Z9" s="217"/>
      <c r="AA9" s="217"/>
      <c r="AB9" s="217"/>
      <c r="AC9" s="217"/>
      <c r="AD9" s="217"/>
      <c r="AE9" s="217"/>
      <c r="AF9" s="217"/>
      <c r="AG9" s="217" t="s">
        <v>108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40.799999999999997" outlineLevel="1" x14ac:dyDescent="0.25">
      <c r="A10" s="245">
        <v>2</v>
      </c>
      <c r="B10" s="246" t="s">
        <v>109</v>
      </c>
      <c r="C10" s="256" t="s">
        <v>110</v>
      </c>
      <c r="D10" s="247" t="s">
        <v>104</v>
      </c>
      <c r="E10" s="248">
        <v>100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21</v>
      </c>
      <c r="M10" s="250">
        <f>G10*(1+L10/100)</f>
        <v>0</v>
      </c>
      <c r="N10" s="248">
        <v>1.8699999999999999E-3</v>
      </c>
      <c r="O10" s="248">
        <f>ROUND(E10*N10,2)</f>
        <v>0.19</v>
      </c>
      <c r="P10" s="248">
        <v>0</v>
      </c>
      <c r="Q10" s="248">
        <f>ROUND(E10*P10,2)</f>
        <v>0</v>
      </c>
      <c r="R10" s="250" t="s">
        <v>111</v>
      </c>
      <c r="S10" s="250" t="s">
        <v>105</v>
      </c>
      <c r="T10" s="251" t="s">
        <v>105</v>
      </c>
      <c r="U10" s="227">
        <v>0</v>
      </c>
      <c r="V10" s="227">
        <f>ROUND(E10*U10,2)</f>
        <v>0</v>
      </c>
      <c r="W10" s="227"/>
      <c r="X10" s="227" t="s">
        <v>112</v>
      </c>
      <c r="Y10" s="227" t="s">
        <v>107</v>
      </c>
      <c r="Z10" s="217"/>
      <c r="AA10" s="217"/>
      <c r="AB10" s="217"/>
      <c r="AC10" s="217"/>
      <c r="AD10" s="217"/>
      <c r="AE10" s="217"/>
      <c r="AF10" s="217"/>
      <c r="AG10" s="217" t="s">
        <v>113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45">
        <v>3</v>
      </c>
      <c r="B11" s="246" t="s">
        <v>114</v>
      </c>
      <c r="C11" s="256" t="s">
        <v>115</v>
      </c>
      <c r="D11" s="247" t="s">
        <v>104</v>
      </c>
      <c r="E11" s="248">
        <v>200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21</v>
      </c>
      <c r="M11" s="250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50" t="s">
        <v>63</v>
      </c>
      <c r="S11" s="250" t="s">
        <v>105</v>
      </c>
      <c r="T11" s="251" t="s">
        <v>105</v>
      </c>
      <c r="U11" s="227">
        <v>0.10431</v>
      </c>
      <c r="V11" s="227">
        <f>ROUND(E11*U11,2)</f>
        <v>20.86</v>
      </c>
      <c r="W11" s="227"/>
      <c r="X11" s="227" t="s">
        <v>106</v>
      </c>
      <c r="Y11" s="227" t="s">
        <v>107</v>
      </c>
      <c r="Z11" s="217"/>
      <c r="AA11" s="217"/>
      <c r="AB11" s="217"/>
      <c r="AC11" s="217"/>
      <c r="AD11" s="217"/>
      <c r="AE11" s="217"/>
      <c r="AF11" s="217"/>
      <c r="AG11" s="217" t="s">
        <v>108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40.799999999999997" outlineLevel="1" x14ac:dyDescent="0.25">
      <c r="A12" s="245">
        <v>4</v>
      </c>
      <c r="B12" s="246" t="s">
        <v>116</v>
      </c>
      <c r="C12" s="256" t="s">
        <v>117</v>
      </c>
      <c r="D12" s="247" t="s">
        <v>104</v>
      </c>
      <c r="E12" s="248">
        <v>200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21</v>
      </c>
      <c r="M12" s="250">
        <f>G12*(1+L12/100)</f>
        <v>0</v>
      </c>
      <c r="N12" s="248">
        <v>7.6000000000000004E-4</v>
      </c>
      <c r="O12" s="248">
        <f>ROUND(E12*N12,2)</f>
        <v>0.15</v>
      </c>
      <c r="P12" s="248">
        <v>0</v>
      </c>
      <c r="Q12" s="248">
        <f>ROUND(E12*P12,2)</f>
        <v>0</v>
      </c>
      <c r="R12" s="250" t="s">
        <v>111</v>
      </c>
      <c r="S12" s="250" t="s">
        <v>105</v>
      </c>
      <c r="T12" s="251" t="s">
        <v>105</v>
      </c>
      <c r="U12" s="227">
        <v>0</v>
      </c>
      <c r="V12" s="227">
        <f>ROUND(E12*U12,2)</f>
        <v>0</v>
      </c>
      <c r="W12" s="227"/>
      <c r="X12" s="227" t="s">
        <v>112</v>
      </c>
      <c r="Y12" s="227" t="s">
        <v>107</v>
      </c>
      <c r="Z12" s="217"/>
      <c r="AA12" s="217"/>
      <c r="AB12" s="217"/>
      <c r="AC12" s="217"/>
      <c r="AD12" s="217"/>
      <c r="AE12" s="217"/>
      <c r="AF12" s="217"/>
      <c r="AG12" s="217" t="s">
        <v>118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45">
        <v>5</v>
      </c>
      <c r="B13" s="246" t="s">
        <v>119</v>
      </c>
      <c r="C13" s="256" t="s">
        <v>120</v>
      </c>
      <c r="D13" s="247" t="s">
        <v>104</v>
      </c>
      <c r="E13" s="248">
        <v>150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21</v>
      </c>
      <c r="M13" s="250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50" t="s">
        <v>63</v>
      </c>
      <c r="S13" s="250" t="s">
        <v>105</v>
      </c>
      <c r="T13" s="251" t="s">
        <v>105</v>
      </c>
      <c r="U13" s="227">
        <v>9.955E-2</v>
      </c>
      <c r="V13" s="227">
        <f>ROUND(E13*U13,2)</f>
        <v>14.93</v>
      </c>
      <c r="W13" s="227"/>
      <c r="X13" s="227" t="s">
        <v>106</v>
      </c>
      <c r="Y13" s="227" t="s">
        <v>107</v>
      </c>
      <c r="Z13" s="217"/>
      <c r="AA13" s="217"/>
      <c r="AB13" s="217"/>
      <c r="AC13" s="217"/>
      <c r="AD13" s="217"/>
      <c r="AE13" s="217"/>
      <c r="AF13" s="217"/>
      <c r="AG13" s="217" t="s">
        <v>108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40.799999999999997" outlineLevel="1" x14ac:dyDescent="0.25">
      <c r="A14" s="245">
        <v>6</v>
      </c>
      <c r="B14" s="246" t="s">
        <v>121</v>
      </c>
      <c r="C14" s="256" t="s">
        <v>122</v>
      </c>
      <c r="D14" s="247" t="s">
        <v>104</v>
      </c>
      <c r="E14" s="248">
        <v>150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48">
        <v>2.9999999999999997E-4</v>
      </c>
      <c r="O14" s="248">
        <f>ROUND(E14*N14,2)</f>
        <v>0.05</v>
      </c>
      <c r="P14" s="248">
        <v>0</v>
      </c>
      <c r="Q14" s="248">
        <f>ROUND(E14*P14,2)</f>
        <v>0</v>
      </c>
      <c r="R14" s="250" t="s">
        <v>111</v>
      </c>
      <c r="S14" s="250" t="s">
        <v>105</v>
      </c>
      <c r="T14" s="251" t="s">
        <v>105</v>
      </c>
      <c r="U14" s="227">
        <v>0</v>
      </c>
      <c r="V14" s="227">
        <f>ROUND(E14*U14,2)</f>
        <v>0</v>
      </c>
      <c r="W14" s="227"/>
      <c r="X14" s="227" t="s">
        <v>112</v>
      </c>
      <c r="Y14" s="227" t="s">
        <v>107</v>
      </c>
      <c r="Z14" s="217"/>
      <c r="AA14" s="217"/>
      <c r="AB14" s="217"/>
      <c r="AC14" s="217"/>
      <c r="AD14" s="217"/>
      <c r="AE14" s="217"/>
      <c r="AF14" s="217"/>
      <c r="AG14" s="217" t="s">
        <v>118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5">
      <c r="A15" s="245">
        <v>7</v>
      </c>
      <c r="B15" s="246" t="s">
        <v>123</v>
      </c>
      <c r="C15" s="256" t="s">
        <v>124</v>
      </c>
      <c r="D15" s="247" t="s">
        <v>104</v>
      </c>
      <c r="E15" s="248">
        <v>220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50" t="s">
        <v>63</v>
      </c>
      <c r="S15" s="250" t="s">
        <v>105</v>
      </c>
      <c r="T15" s="251" t="s">
        <v>105</v>
      </c>
      <c r="U15" s="227">
        <v>0.10431</v>
      </c>
      <c r="V15" s="227">
        <f>ROUND(E15*U15,2)</f>
        <v>22.95</v>
      </c>
      <c r="W15" s="227"/>
      <c r="X15" s="227" t="s">
        <v>106</v>
      </c>
      <c r="Y15" s="227" t="s">
        <v>107</v>
      </c>
      <c r="Z15" s="217"/>
      <c r="AA15" s="217"/>
      <c r="AB15" s="217"/>
      <c r="AC15" s="217"/>
      <c r="AD15" s="217"/>
      <c r="AE15" s="217"/>
      <c r="AF15" s="217"/>
      <c r="AG15" s="217" t="s">
        <v>108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40.799999999999997" outlineLevel="1" x14ac:dyDescent="0.25">
      <c r="A16" s="245">
        <v>8</v>
      </c>
      <c r="B16" s="246" t="s">
        <v>125</v>
      </c>
      <c r="C16" s="256" t="s">
        <v>126</v>
      </c>
      <c r="D16" s="247" t="s">
        <v>104</v>
      </c>
      <c r="E16" s="248">
        <v>220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48">
        <v>4.0999999999999999E-4</v>
      </c>
      <c r="O16" s="248">
        <f>ROUND(E16*N16,2)</f>
        <v>0.09</v>
      </c>
      <c r="P16" s="248">
        <v>0</v>
      </c>
      <c r="Q16" s="248">
        <f>ROUND(E16*P16,2)</f>
        <v>0</v>
      </c>
      <c r="R16" s="250" t="s">
        <v>111</v>
      </c>
      <c r="S16" s="250" t="s">
        <v>105</v>
      </c>
      <c r="T16" s="251" t="s">
        <v>105</v>
      </c>
      <c r="U16" s="227">
        <v>0</v>
      </c>
      <c r="V16" s="227">
        <f>ROUND(E16*U16,2)</f>
        <v>0</v>
      </c>
      <c r="W16" s="227"/>
      <c r="X16" s="227" t="s">
        <v>112</v>
      </c>
      <c r="Y16" s="227" t="s">
        <v>107</v>
      </c>
      <c r="Z16" s="217"/>
      <c r="AA16" s="217"/>
      <c r="AB16" s="217"/>
      <c r="AC16" s="217"/>
      <c r="AD16" s="217"/>
      <c r="AE16" s="217"/>
      <c r="AF16" s="217"/>
      <c r="AG16" s="217" t="s">
        <v>113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45">
        <v>9</v>
      </c>
      <c r="B17" s="246" t="s">
        <v>127</v>
      </c>
      <c r="C17" s="256" t="s">
        <v>128</v>
      </c>
      <c r="D17" s="247" t="s">
        <v>104</v>
      </c>
      <c r="E17" s="248">
        <v>90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21</v>
      </c>
      <c r="M17" s="250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50" t="s">
        <v>63</v>
      </c>
      <c r="S17" s="250" t="s">
        <v>105</v>
      </c>
      <c r="T17" s="251" t="s">
        <v>105</v>
      </c>
      <c r="U17" s="227">
        <v>9.955E-2</v>
      </c>
      <c r="V17" s="227">
        <f>ROUND(E17*U17,2)</f>
        <v>8.9600000000000009</v>
      </c>
      <c r="W17" s="227"/>
      <c r="X17" s="227" t="s">
        <v>106</v>
      </c>
      <c r="Y17" s="227" t="s">
        <v>107</v>
      </c>
      <c r="Z17" s="217"/>
      <c r="AA17" s="217"/>
      <c r="AB17" s="217"/>
      <c r="AC17" s="217"/>
      <c r="AD17" s="217"/>
      <c r="AE17" s="217"/>
      <c r="AF17" s="217"/>
      <c r="AG17" s="217" t="s">
        <v>108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40.799999999999997" outlineLevel="1" x14ac:dyDescent="0.25">
      <c r="A18" s="245">
        <v>10</v>
      </c>
      <c r="B18" s="246" t="s">
        <v>129</v>
      </c>
      <c r="C18" s="256" t="s">
        <v>130</v>
      </c>
      <c r="D18" s="247" t="s">
        <v>104</v>
      </c>
      <c r="E18" s="248">
        <v>90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21</v>
      </c>
      <c r="M18" s="250">
        <f>G18*(1+L18/100)</f>
        <v>0</v>
      </c>
      <c r="N18" s="248">
        <v>2.9E-4</v>
      </c>
      <c r="O18" s="248">
        <f>ROUND(E18*N18,2)</f>
        <v>0.03</v>
      </c>
      <c r="P18" s="248">
        <v>0</v>
      </c>
      <c r="Q18" s="248">
        <f>ROUND(E18*P18,2)</f>
        <v>0</v>
      </c>
      <c r="R18" s="250" t="s">
        <v>111</v>
      </c>
      <c r="S18" s="250" t="s">
        <v>105</v>
      </c>
      <c r="T18" s="251" t="s">
        <v>105</v>
      </c>
      <c r="U18" s="227">
        <v>0</v>
      </c>
      <c r="V18" s="227">
        <f>ROUND(E18*U18,2)</f>
        <v>0</v>
      </c>
      <c r="W18" s="227"/>
      <c r="X18" s="227" t="s">
        <v>112</v>
      </c>
      <c r="Y18" s="227" t="s">
        <v>107</v>
      </c>
      <c r="Z18" s="217"/>
      <c r="AA18" s="217"/>
      <c r="AB18" s="217"/>
      <c r="AC18" s="217"/>
      <c r="AD18" s="217"/>
      <c r="AE18" s="217"/>
      <c r="AF18" s="217"/>
      <c r="AG18" s="217" t="s">
        <v>118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45">
        <v>11</v>
      </c>
      <c r="B19" s="246" t="s">
        <v>131</v>
      </c>
      <c r="C19" s="256" t="s">
        <v>132</v>
      </c>
      <c r="D19" s="247" t="s">
        <v>104</v>
      </c>
      <c r="E19" s="248">
        <v>45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21</v>
      </c>
      <c r="M19" s="250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50" t="s">
        <v>63</v>
      </c>
      <c r="S19" s="250" t="s">
        <v>105</v>
      </c>
      <c r="T19" s="251" t="s">
        <v>105</v>
      </c>
      <c r="U19" s="227">
        <v>9.955E-2</v>
      </c>
      <c r="V19" s="227">
        <f>ROUND(E19*U19,2)</f>
        <v>4.4800000000000004</v>
      </c>
      <c r="W19" s="227"/>
      <c r="X19" s="227" t="s">
        <v>106</v>
      </c>
      <c r="Y19" s="227" t="s">
        <v>107</v>
      </c>
      <c r="Z19" s="217"/>
      <c r="AA19" s="217"/>
      <c r="AB19" s="217"/>
      <c r="AC19" s="217"/>
      <c r="AD19" s="217"/>
      <c r="AE19" s="217"/>
      <c r="AF19" s="217"/>
      <c r="AG19" s="217" t="s">
        <v>108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40.799999999999997" outlineLevel="1" x14ac:dyDescent="0.25">
      <c r="A20" s="245">
        <v>12</v>
      </c>
      <c r="B20" s="246" t="s">
        <v>133</v>
      </c>
      <c r="C20" s="256" t="s">
        <v>134</v>
      </c>
      <c r="D20" s="247" t="s">
        <v>104</v>
      </c>
      <c r="E20" s="248">
        <v>45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21</v>
      </c>
      <c r="M20" s="250">
        <f>G20*(1+L20/100)</f>
        <v>0</v>
      </c>
      <c r="N20" s="248">
        <v>2.0000000000000001E-4</v>
      </c>
      <c r="O20" s="248">
        <f>ROUND(E20*N20,2)</f>
        <v>0.01</v>
      </c>
      <c r="P20" s="248">
        <v>0</v>
      </c>
      <c r="Q20" s="248">
        <f>ROUND(E20*P20,2)</f>
        <v>0</v>
      </c>
      <c r="R20" s="250" t="s">
        <v>111</v>
      </c>
      <c r="S20" s="250" t="s">
        <v>105</v>
      </c>
      <c r="T20" s="251" t="s">
        <v>105</v>
      </c>
      <c r="U20" s="227">
        <v>0</v>
      </c>
      <c r="V20" s="227">
        <f>ROUND(E20*U20,2)</f>
        <v>0</v>
      </c>
      <c r="W20" s="227"/>
      <c r="X20" s="227" t="s">
        <v>112</v>
      </c>
      <c r="Y20" s="227" t="s">
        <v>107</v>
      </c>
      <c r="Z20" s="217"/>
      <c r="AA20" s="217"/>
      <c r="AB20" s="217"/>
      <c r="AC20" s="217"/>
      <c r="AD20" s="217"/>
      <c r="AE20" s="217"/>
      <c r="AF20" s="217"/>
      <c r="AG20" s="217" t="s">
        <v>118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38">
        <v>13</v>
      </c>
      <c r="B21" s="239" t="s">
        <v>135</v>
      </c>
      <c r="C21" s="257" t="s">
        <v>136</v>
      </c>
      <c r="D21" s="240" t="s">
        <v>104</v>
      </c>
      <c r="E21" s="241">
        <v>275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/>
      <c r="S21" s="243" t="s">
        <v>137</v>
      </c>
      <c r="T21" s="244" t="s">
        <v>138</v>
      </c>
      <c r="U21" s="227">
        <v>0</v>
      </c>
      <c r="V21" s="227">
        <f>ROUND(E21*U21,2)</f>
        <v>0</v>
      </c>
      <c r="W21" s="227"/>
      <c r="X21" s="227"/>
      <c r="Y21" s="227" t="s">
        <v>107</v>
      </c>
      <c r="Z21" s="217"/>
      <c r="AA21" s="217"/>
      <c r="AB21" s="217"/>
      <c r="AC21" s="217"/>
      <c r="AD21" s="217"/>
      <c r="AE21" s="217"/>
      <c r="AF21" s="217"/>
      <c r="AG21" s="217" t="s">
        <v>108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2" x14ac:dyDescent="0.25">
      <c r="A22" s="224"/>
      <c r="B22" s="225"/>
      <c r="C22" s="258" t="s">
        <v>139</v>
      </c>
      <c r="D22" s="228"/>
      <c r="E22" s="229">
        <v>275</v>
      </c>
      <c r="F22" s="227"/>
      <c r="G22" s="227"/>
      <c r="H22" s="227"/>
      <c r="I22" s="227"/>
      <c r="J22" s="227"/>
      <c r="K22" s="227"/>
      <c r="L22" s="227"/>
      <c r="M22" s="227"/>
      <c r="N22" s="226"/>
      <c r="O22" s="226"/>
      <c r="P22" s="226"/>
      <c r="Q22" s="226"/>
      <c r="R22" s="227"/>
      <c r="S22" s="227"/>
      <c r="T22" s="227"/>
      <c r="U22" s="227"/>
      <c r="V22" s="227"/>
      <c r="W22" s="227"/>
      <c r="X22" s="227"/>
      <c r="Y22" s="227"/>
      <c r="Z22" s="217"/>
      <c r="AA22" s="217"/>
      <c r="AB22" s="217"/>
      <c r="AC22" s="217"/>
      <c r="AD22" s="217"/>
      <c r="AE22" s="217"/>
      <c r="AF22" s="217"/>
      <c r="AG22" s="217" t="s">
        <v>140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30.6" outlineLevel="1" x14ac:dyDescent="0.25">
      <c r="A23" s="245">
        <v>14</v>
      </c>
      <c r="B23" s="246" t="s">
        <v>141</v>
      </c>
      <c r="C23" s="256" t="s">
        <v>142</v>
      </c>
      <c r="D23" s="247" t="s">
        <v>104</v>
      </c>
      <c r="E23" s="248">
        <v>250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21</v>
      </c>
      <c r="M23" s="250">
        <f>G23*(1+L23/100)</f>
        <v>0</v>
      </c>
      <c r="N23" s="248">
        <v>2.7E-4</v>
      </c>
      <c r="O23" s="248">
        <f>ROUND(E23*N23,2)</f>
        <v>7.0000000000000007E-2</v>
      </c>
      <c r="P23" s="248">
        <v>0</v>
      </c>
      <c r="Q23" s="248">
        <f>ROUND(E23*P23,2)</f>
        <v>0</v>
      </c>
      <c r="R23" s="250" t="s">
        <v>111</v>
      </c>
      <c r="S23" s="250" t="s">
        <v>105</v>
      </c>
      <c r="T23" s="251" t="s">
        <v>105</v>
      </c>
      <c r="U23" s="227">
        <v>0</v>
      </c>
      <c r="V23" s="227">
        <f>ROUND(E23*U23,2)</f>
        <v>0</v>
      </c>
      <c r="W23" s="227"/>
      <c r="X23" s="227" t="s">
        <v>112</v>
      </c>
      <c r="Y23" s="227" t="s">
        <v>107</v>
      </c>
      <c r="Z23" s="217"/>
      <c r="AA23" s="217"/>
      <c r="AB23" s="217"/>
      <c r="AC23" s="217"/>
      <c r="AD23" s="217"/>
      <c r="AE23" s="217"/>
      <c r="AF23" s="217"/>
      <c r="AG23" s="217" t="s">
        <v>113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30.6" outlineLevel="1" x14ac:dyDescent="0.25">
      <c r="A24" s="245">
        <v>15</v>
      </c>
      <c r="B24" s="246" t="s">
        <v>143</v>
      </c>
      <c r="C24" s="256" t="s">
        <v>144</v>
      </c>
      <c r="D24" s="247" t="s">
        <v>104</v>
      </c>
      <c r="E24" s="248">
        <v>25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21</v>
      </c>
      <c r="M24" s="250">
        <f>G24*(1+L24/100)</f>
        <v>0</v>
      </c>
      <c r="N24" s="248">
        <v>1.3999999999999999E-4</v>
      </c>
      <c r="O24" s="248">
        <f>ROUND(E24*N24,2)</f>
        <v>0</v>
      </c>
      <c r="P24" s="248">
        <v>0</v>
      </c>
      <c r="Q24" s="248">
        <f>ROUND(E24*P24,2)</f>
        <v>0</v>
      </c>
      <c r="R24" s="250" t="s">
        <v>111</v>
      </c>
      <c r="S24" s="250" t="s">
        <v>105</v>
      </c>
      <c r="T24" s="251" t="s">
        <v>105</v>
      </c>
      <c r="U24" s="227">
        <v>0</v>
      </c>
      <c r="V24" s="227">
        <f>ROUND(E24*U24,2)</f>
        <v>0</v>
      </c>
      <c r="W24" s="227"/>
      <c r="X24" s="227" t="s">
        <v>112</v>
      </c>
      <c r="Y24" s="227" t="s">
        <v>107</v>
      </c>
      <c r="Z24" s="217"/>
      <c r="AA24" s="217"/>
      <c r="AB24" s="217"/>
      <c r="AC24" s="217"/>
      <c r="AD24" s="217"/>
      <c r="AE24" s="217"/>
      <c r="AF24" s="217"/>
      <c r="AG24" s="217" t="s">
        <v>113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45">
        <v>16</v>
      </c>
      <c r="B25" s="246" t="s">
        <v>145</v>
      </c>
      <c r="C25" s="256" t="s">
        <v>146</v>
      </c>
      <c r="D25" s="247" t="s">
        <v>104</v>
      </c>
      <c r="E25" s="248">
        <v>170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21</v>
      </c>
      <c r="M25" s="250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50"/>
      <c r="S25" s="250" t="s">
        <v>105</v>
      </c>
      <c r="T25" s="251" t="s">
        <v>105</v>
      </c>
      <c r="U25" s="227">
        <v>0.185</v>
      </c>
      <c r="V25" s="227">
        <f>ROUND(E25*U25,2)</f>
        <v>31.45</v>
      </c>
      <c r="W25" s="227"/>
      <c r="X25" s="227" t="s">
        <v>106</v>
      </c>
      <c r="Y25" s="227" t="s">
        <v>107</v>
      </c>
      <c r="Z25" s="217"/>
      <c r="AA25" s="217"/>
      <c r="AB25" s="217"/>
      <c r="AC25" s="217"/>
      <c r="AD25" s="217"/>
      <c r="AE25" s="217"/>
      <c r="AF25" s="217"/>
      <c r="AG25" s="217" t="s">
        <v>108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40.799999999999997" outlineLevel="1" x14ac:dyDescent="0.25">
      <c r="A26" s="245">
        <v>17</v>
      </c>
      <c r="B26" s="246" t="s">
        <v>147</v>
      </c>
      <c r="C26" s="256" t="s">
        <v>148</v>
      </c>
      <c r="D26" s="247" t="s">
        <v>104</v>
      </c>
      <c r="E26" s="248">
        <v>170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21</v>
      </c>
      <c r="M26" s="250">
        <f>G26*(1+L26/100)</f>
        <v>0</v>
      </c>
      <c r="N26" s="248">
        <v>6.8999999999999997E-4</v>
      </c>
      <c r="O26" s="248">
        <f>ROUND(E26*N26,2)</f>
        <v>0.12</v>
      </c>
      <c r="P26" s="248">
        <v>0</v>
      </c>
      <c r="Q26" s="248">
        <f>ROUND(E26*P26,2)</f>
        <v>0</v>
      </c>
      <c r="R26" s="250" t="s">
        <v>111</v>
      </c>
      <c r="S26" s="250" t="s">
        <v>105</v>
      </c>
      <c r="T26" s="251" t="s">
        <v>105</v>
      </c>
      <c r="U26" s="227">
        <v>0</v>
      </c>
      <c r="V26" s="227">
        <f>ROUND(E26*U26,2)</f>
        <v>0</v>
      </c>
      <c r="W26" s="227"/>
      <c r="X26" s="227" t="s">
        <v>112</v>
      </c>
      <c r="Y26" s="227" t="s">
        <v>107</v>
      </c>
      <c r="Z26" s="217"/>
      <c r="AA26" s="217"/>
      <c r="AB26" s="217"/>
      <c r="AC26" s="217"/>
      <c r="AD26" s="217"/>
      <c r="AE26" s="217"/>
      <c r="AF26" s="217"/>
      <c r="AG26" s="217" t="s">
        <v>113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45">
        <v>18</v>
      </c>
      <c r="B27" s="246" t="s">
        <v>149</v>
      </c>
      <c r="C27" s="256" t="s">
        <v>150</v>
      </c>
      <c r="D27" s="247" t="s">
        <v>104</v>
      </c>
      <c r="E27" s="248">
        <v>300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21</v>
      </c>
      <c r="M27" s="250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50"/>
      <c r="S27" s="250" t="s">
        <v>105</v>
      </c>
      <c r="T27" s="251" t="s">
        <v>105</v>
      </c>
      <c r="U27" s="227">
        <v>0.125</v>
      </c>
      <c r="V27" s="227">
        <f>ROUND(E27*U27,2)</f>
        <v>37.5</v>
      </c>
      <c r="W27" s="227"/>
      <c r="X27" s="227" t="s">
        <v>106</v>
      </c>
      <c r="Y27" s="227" t="s">
        <v>107</v>
      </c>
      <c r="Z27" s="217"/>
      <c r="AA27" s="217"/>
      <c r="AB27" s="217"/>
      <c r="AC27" s="217"/>
      <c r="AD27" s="217"/>
      <c r="AE27" s="217"/>
      <c r="AF27" s="217"/>
      <c r="AG27" s="217" t="s">
        <v>108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40.799999999999997" outlineLevel="1" x14ac:dyDescent="0.25">
      <c r="A28" s="245">
        <v>19</v>
      </c>
      <c r="B28" s="246" t="s">
        <v>151</v>
      </c>
      <c r="C28" s="256" t="s">
        <v>152</v>
      </c>
      <c r="D28" s="247" t="s">
        <v>104</v>
      </c>
      <c r="E28" s="248">
        <v>300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21</v>
      </c>
      <c r="M28" s="250">
        <f>G28*(1+L28/100)</f>
        <v>0</v>
      </c>
      <c r="N28" s="248">
        <v>3.6999999999999999E-4</v>
      </c>
      <c r="O28" s="248">
        <f>ROUND(E28*N28,2)</f>
        <v>0.11</v>
      </c>
      <c r="P28" s="248">
        <v>0</v>
      </c>
      <c r="Q28" s="248">
        <f>ROUND(E28*P28,2)</f>
        <v>0</v>
      </c>
      <c r="R28" s="250" t="s">
        <v>111</v>
      </c>
      <c r="S28" s="250" t="s">
        <v>105</v>
      </c>
      <c r="T28" s="251" t="s">
        <v>105</v>
      </c>
      <c r="U28" s="227">
        <v>0</v>
      </c>
      <c r="V28" s="227">
        <f>ROUND(E28*U28,2)</f>
        <v>0</v>
      </c>
      <c r="W28" s="227"/>
      <c r="X28" s="227" t="s">
        <v>112</v>
      </c>
      <c r="Y28" s="227" t="s">
        <v>107</v>
      </c>
      <c r="Z28" s="217"/>
      <c r="AA28" s="217"/>
      <c r="AB28" s="217"/>
      <c r="AC28" s="217"/>
      <c r="AD28" s="217"/>
      <c r="AE28" s="217"/>
      <c r="AF28" s="217"/>
      <c r="AG28" s="217" t="s">
        <v>118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45">
        <v>20</v>
      </c>
      <c r="B29" s="246" t="s">
        <v>153</v>
      </c>
      <c r="C29" s="256" t="s">
        <v>154</v>
      </c>
      <c r="D29" s="247" t="s">
        <v>104</v>
      </c>
      <c r="E29" s="248">
        <v>600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21</v>
      </c>
      <c r="M29" s="250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50"/>
      <c r="S29" s="250" t="s">
        <v>105</v>
      </c>
      <c r="T29" s="251" t="s">
        <v>105</v>
      </c>
      <c r="U29" s="227">
        <v>8.5000000000000006E-2</v>
      </c>
      <c r="V29" s="227">
        <f>ROUND(E29*U29,2)</f>
        <v>51</v>
      </c>
      <c r="W29" s="227"/>
      <c r="X29" s="227" t="s">
        <v>106</v>
      </c>
      <c r="Y29" s="227" t="s">
        <v>107</v>
      </c>
      <c r="Z29" s="217"/>
      <c r="AA29" s="217"/>
      <c r="AB29" s="217"/>
      <c r="AC29" s="217"/>
      <c r="AD29" s="217"/>
      <c r="AE29" s="217"/>
      <c r="AF29" s="217"/>
      <c r="AG29" s="217" t="s">
        <v>108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40.799999999999997" outlineLevel="1" x14ac:dyDescent="0.25">
      <c r="A30" s="245">
        <v>21</v>
      </c>
      <c r="B30" s="246" t="s">
        <v>155</v>
      </c>
      <c r="C30" s="256" t="s">
        <v>156</v>
      </c>
      <c r="D30" s="247" t="s">
        <v>104</v>
      </c>
      <c r="E30" s="248">
        <v>600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21</v>
      </c>
      <c r="M30" s="250">
        <f>G30*(1+L30/100)</f>
        <v>0</v>
      </c>
      <c r="N30" s="248">
        <v>2.5999999999999998E-4</v>
      </c>
      <c r="O30" s="248">
        <f>ROUND(E30*N30,2)</f>
        <v>0.16</v>
      </c>
      <c r="P30" s="248">
        <v>0</v>
      </c>
      <c r="Q30" s="248">
        <f>ROUND(E30*P30,2)</f>
        <v>0</v>
      </c>
      <c r="R30" s="250" t="s">
        <v>111</v>
      </c>
      <c r="S30" s="250" t="s">
        <v>105</v>
      </c>
      <c r="T30" s="251" t="s">
        <v>105</v>
      </c>
      <c r="U30" s="227">
        <v>0</v>
      </c>
      <c r="V30" s="227">
        <f>ROUND(E30*U30,2)</f>
        <v>0</v>
      </c>
      <c r="W30" s="227"/>
      <c r="X30" s="227" t="s">
        <v>112</v>
      </c>
      <c r="Y30" s="227" t="s">
        <v>107</v>
      </c>
      <c r="Z30" s="217"/>
      <c r="AA30" s="217"/>
      <c r="AB30" s="217"/>
      <c r="AC30" s="217"/>
      <c r="AD30" s="217"/>
      <c r="AE30" s="217"/>
      <c r="AF30" s="217"/>
      <c r="AG30" s="217" t="s">
        <v>113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45">
        <v>22</v>
      </c>
      <c r="B31" s="246" t="s">
        <v>157</v>
      </c>
      <c r="C31" s="256" t="s">
        <v>158</v>
      </c>
      <c r="D31" s="247" t="s">
        <v>104</v>
      </c>
      <c r="E31" s="248">
        <v>200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21</v>
      </c>
      <c r="M31" s="250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50"/>
      <c r="S31" s="250" t="s">
        <v>105</v>
      </c>
      <c r="T31" s="251" t="s">
        <v>105</v>
      </c>
      <c r="U31" s="227">
        <v>0.08</v>
      </c>
      <c r="V31" s="227">
        <f>ROUND(E31*U31,2)</f>
        <v>16</v>
      </c>
      <c r="W31" s="227"/>
      <c r="X31" s="227" t="s">
        <v>106</v>
      </c>
      <c r="Y31" s="227" t="s">
        <v>107</v>
      </c>
      <c r="Z31" s="217"/>
      <c r="AA31" s="217"/>
      <c r="AB31" s="217"/>
      <c r="AC31" s="217"/>
      <c r="AD31" s="217"/>
      <c r="AE31" s="217"/>
      <c r="AF31" s="217"/>
      <c r="AG31" s="217" t="s">
        <v>108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40.799999999999997" outlineLevel="1" x14ac:dyDescent="0.25">
      <c r="A32" s="245">
        <v>23</v>
      </c>
      <c r="B32" s="246" t="s">
        <v>159</v>
      </c>
      <c r="C32" s="256" t="s">
        <v>160</v>
      </c>
      <c r="D32" s="247" t="s">
        <v>104</v>
      </c>
      <c r="E32" s="248">
        <v>200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21</v>
      </c>
      <c r="M32" s="250">
        <f>G32*(1+L32/100)</f>
        <v>0</v>
      </c>
      <c r="N32" s="248">
        <v>1.9000000000000001E-4</v>
      </c>
      <c r="O32" s="248">
        <f>ROUND(E32*N32,2)</f>
        <v>0.04</v>
      </c>
      <c r="P32" s="248">
        <v>0</v>
      </c>
      <c r="Q32" s="248">
        <f>ROUND(E32*P32,2)</f>
        <v>0</v>
      </c>
      <c r="R32" s="250" t="s">
        <v>111</v>
      </c>
      <c r="S32" s="250" t="s">
        <v>105</v>
      </c>
      <c r="T32" s="251" t="s">
        <v>105</v>
      </c>
      <c r="U32" s="227">
        <v>0</v>
      </c>
      <c r="V32" s="227">
        <f>ROUND(E32*U32,2)</f>
        <v>0</v>
      </c>
      <c r="W32" s="227"/>
      <c r="X32" s="227" t="s">
        <v>112</v>
      </c>
      <c r="Y32" s="227" t="s">
        <v>107</v>
      </c>
      <c r="Z32" s="217"/>
      <c r="AA32" s="217"/>
      <c r="AB32" s="217"/>
      <c r="AC32" s="217"/>
      <c r="AD32" s="217"/>
      <c r="AE32" s="217"/>
      <c r="AF32" s="217"/>
      <c r="AG32" s="217" t="s">
        <v>118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45">
        <v>24</v>
      </c>
      <c r="B33" s="246" t="s">
        <v>161</v>
      </c>
      <c r="C33" s="256" t="s">
        <v>162</v>
      </c>
      <c r="D33" s="247" t="s">
        <v>104</v>
      </c>
      <c r="E33" s="248">
        <v>15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50"/>
      <c r="S33" s="250" t="s">
        <v>105</v>
      </c>
      <c r="T33" s="251" t="s">
        <v>105</v>
      </c>
      <c r="U33" s="227">
        <v>6.4829999999999999E-2</v>
      </c>
      <c r="V33" s="227">
        <f>ROUND(E33*U33,2)</f>
        <v>0.97</v>
      </c>
      <c r="W33" s="227"/>
      <c r="X33" s="227" t="s">
        <v>106</v>
      </c>
      <c r="Y33" s="227" t="s">
        <v>107</v>
      </c>
      <c r="Z33" s="217"/>
      <c r="AA33" s="217"/>
      <c r="AB33" s="217"/>
      <c r="AC33" s="217"/>
      <c r="AD33" s="217"/>
      <c r="AE33" s="217"/>
      <c r="AF33" s="217"/>
      <c r="AG33" s="217" t="s">
        <v>108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45">
        <v>25</v>
      </c>
      <c r="B34" s="246" t="s">
        <v>163</v>
      </c>
      <c r="C34" s="256" t="s">
        <v>164</v>
      </c>
      <c r="D34" s="247" t="s">
        <v>104</v>
      </c>
      <c r="E34" s="248">
        <v>15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21</v>
      </c>
      <c r="M34" s="250">
        <f>G34*(1+L34/100)</f>
        <v>0</v>
      </c>
      <c r="N34" s="248">
        <v>1.9000000000000001E-4</v>
      </c>
      <c r="O34" s="248">
        <f>ROUND(E34*N34,2)</f>
        <v>0</v>
      </c>
      <c r="P34" s="248">
        <v>0</v>
      </c>
      <c r="Q34" s="248">
        <f>ROUND(E34*P34,2)</f>
        <v>0</v>
      </c>
      <c r="R34" s="250"/>
      <c r="S34" s="250" t="s">
        <v>137</v>
      </c>
      <c r="T34" s="251" t="s">
        <v>138</v>
      </c>
      <c r="U34" s="227">
        <v>0</v>
      </c>
      <c r="V34" s="227">
        <f>ROUND(E34*U34,2)</f>
        <v>0</v>
      </c>
      <c r="W34" s="227"/>
      <c r="X34" s="227" t="s">
        <v>112</v>
      </c>
      <c r="Y34" s="227" t="s">
        <v>107</v>
      </c>
      <c r="Z34" s="217"/>
      <c r="AA34" s="217"/>
      <c r="AB34" s="217"/>
      <c r="AC34" s="217"/>
      <c r="AD34" s="217"/>
      <c r="AE34" s="217"/>
      <c r="AF34" s="217"/>
      <c r="AG34" s="217" t="s">
        <v>113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38">
        <v>26</v>
      </c>
      <c r="B35" s="239" t="s">
        <v>165</v>
      </c>
      <c r="C35" s="257" t="s">
        <v>166</v>
      </c>
      <c r="D35" s="240" t="s">
        <v>167</v>
      </c>
      <c r="E35" s="241">
        <v>400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/>
      <c r="S35" s="243" t="s">
        <v>137</v>
      </c>
      <c r="T35" s="244" t="s">
        <v>138</v>
      </c>
      <c r="U35" s="227">
        <v>0.03</v>
      </c>
      <c r="V35" s="227">
        <f>ROUND(E35*U35,2)</f>
        <v>12</v>
      </c>
      <c r="W35" s="227"/>
      <c r="X35" s="227" t="s">
        <v>106</v>
      </c>
      <c r="Y35" s="227" t="s">
        <v>107</v>
      </c>
      <c r="Z35" s="217"/>
      <c r="AA35" s="217"/>
      <c r="AB35" s="217"/>
      <c r="AC35" s="217"/>
      <c r="AD35" s="217"/>
      <c r="AE35" s="217"/>
      <c r="AF35" s="217"/>
      <c r="AG35" s="217" t="s">
        <v>108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2" x14ac:dyDescent="0.25">
      <c r="A36" s="224"/>
      <c r="B36" s="225"/>
      <c r="C36" s="258" t="s">
        <v>168</v>
      </c>
      <c r="D36" s="228"/>
      <c r="E36" s="229">
        <v>400</v>
      </c>
      <c r="F36" s="227"/>
      <c r="G36" s="227"/>
      <c r="H36" s="227"/>
      <c r="I36" s="227"/>
      <c r="J36" s="227"/>
      <c r="K36" s="227"/>
      <c r="L36" s="227"/>
      <c r="M36" s="227"/>
      <c r="N36" s="226"/>
      <c r="O36" s="226"/>
      <c r="P36" s="226"/>
      <c r="Q36" s="226"/>
      <c r="R36" s="227"/>
      <c r="S36" s="227"/>
      <c r="T36" s="227"/>
      <c r="U36" s="227"/>
      <c r="V36" s="227"/>
      <c r="W36" s="227"/>
      <c r="X36" s="227"/>
      <c r="Y36" s="227"/>
      <c r="Z36" s="217"/>
      <c r="AA36" s="217"/>
      <c r="AB36" s="217"/>
      <c r="AC36" s="217"/>
      <c r="AD36" s="217"/>
      <c r="AE36" s="217"/>
      <c r="AF36" s="217"/>
      <c r="AG36" s="217" t="s">
        <v>140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45">
        <v>27</v>
      </c>
      <c r="B37" s="246" t="s">
        <v>169</v>
      </c>
      <c r="C37" s="256" t="s">
        <v>170</v>
      </c>
      <c r="D37" s="247" t="s">
        <v>167</v>
      </c>
      <c r="E37" s="248">
        <v>20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21</v>
      </c>
      <c r="M37" s="250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50"/>
      <c r="S37" s="250" t="s">
        <v>137</v>
      </c>
      <c r="T37" s="251" t="s">
        <v>138</v>
      </c>
      <c r="U37" s="227">
        <v>0</v>
      </c>
      <c r="V37" s="227">
        <f>ROUND(E37*U37,2)</f>
        <v>0</v>
      </c>
      <c r="W37" s="227"/>
      <c r="X37" s="227"/>
      <c r="Y37" s="227" t="s">
        <v>107</v>
      </c>
      <c r="Z37" s="217"/>
      <c r="AA37" s="217"/>
      <c r="AB37" s="217"/>
      <c r="AC37" s="217"/>
      <c r="AD37" s="217"/>
      <c r="AE37" s="217"/>
      <c r="AF37" s="217"/>
      <c r="AG37" s="217" t="s">
        <v>118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45">
        <v>28</v>
      </c>
      <c r="B38" s="246" t="s">
        <v>171</v>
      </c>
      <c r="C38" s="256" t="s">
        <v>172</v>
      </c>
      <c r="D38" s="247" t="s">
        <v>167</v>
      </c>
      <c r="E38" s="248">
        <v>120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21</v>
      </c>
      <c r="M38" s="250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50"/>
      <c r="S38" s="250" t="s">
        <v>137</v>
      </c>
      <c r="T38" s="251" t="s">
        <v>138</v>
      </c>
      <c r="U38" s="227">
        <v>0</v>
      </c>
      <c r="V38" s="227">
        <f>ROUND(E38*U38,2)</f>
        <v>0</v>
      </c>
      <c r="W38" s="227"/>
      <c r="X38" s="227"/>
      <c r="Y38" s="227" t="s">
        <v>107</v>
      </c>
      <c r="Z38" s="217"/>
      <c r="AA38" s="217"/>
      <c r="AB38" s="217"/>
      <c r="AC38" s="217"/>
      <c r="AD38" s="217"/>
      <c r="AE38" s="217"/>
      <c r="AF38" s="217"/>
      <c r="AG38" s="217" t="s">
        <v>113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5">
      <c r="A39" s="245">
        <v>29</v>
      </c>
      <c r="B39" s="246" t="s">
        <v>173</v>
      </c>
      <c r="C39" s="256" t="s">
        <v>174</v>
      </c>
      <c r="D39" s="247" t="s">
        <v>167</v>
      </c>
      <c r="E39" s="248">
        <v>140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50"/>
      <c r="S39" s="250" t="s">
        <v>137</v>
      </c>
      <c r="T39" s="251" t="s">
        <v>138</v>
      </c>
      <c r="U39" s="227">
        <v>0</v>
      </c>
      <c r="V39" s="227">
        <f>ROUND(E39*U39,2)</f>
        <v>0</v>
      </c>
      <c r="W39" s="227"/>
      <c r="X39" s="227"/>
      <c r="Y39" s="227" t="s">
        <v>107</v>
      </c>
      <c r="Z39" s="217"/>
      <c r="AA39" s="217"/>
      <c r="AB39" s="217"/>
      <c r="AC39" s="217"/>
      <c r="AD39" s="217"/>
      <c r="AE39" s="217"/>
      <c r="AF39" s="217"/>
      <c r="AG39" s="217" t="s">
        <v>118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5">
      <c r="A40" s="245">
        <v>30</v>
      </c>
      <c r="B40" s="246" t="s">
        <v>175</v>
      </c>
      <c r="C40" s="256" t="s">
        <v>176</v>
      </c>
      <c r="D40" s="247" t="s">
        <v>167</v>
      </c>
      <c r="E40" s="248">
        <v>40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21</v>
      </c>
      <c r="M40" s="250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50"/>
      <c r="S40" s="250" t="s">
        <v>137</v>
      </c>
      <c r="T40" s="251" t="s">
        <v>138</v>
      </c>
      <c r="U40" s="227">
        <v>0</v>
      </c>
      <c r="V40" s="227">
        <f>ROUND(E40*U40,2)</f>
        <v>0</v>
      </c>
      <c r="W40" s="227"/>
      <c r="X40" s="227"/>
      <c r="Y40" s="227" t="s">
        <v>107</v>
      </c>
      <c r="Z40" s="217"/>
      <c r="AA40" s="217"/>
      <c r="AB40" s="217"/>
      <c r="AC40" s="217"/>
      <c r="AD40" s="217"/>
      <c r="AE40" s="217"/>
      <c r="AF40" s="217"/>
      <c r="AG40" s="217" t="s">
        <v>118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45">
        <v>31</v>
      </c>
      <c r="B41" s="246" t="s">
        <v>177</v>
      </c>
      <c r="C41" s="256" t="s">
        <v>178</v>
      </c>
      <c r="D41" s="247" t="s">
        <v>167</v>
      </c>
      <c r="E41" s="248">
        <v>60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21</v>
      </c>
      <c r="M41" s="250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50"/>
      <c r="S41" s="250" t="s">
        <v>137</v>
      </c>
      <c r="T41" s="251" t="s">
        <v>138</v>
      </c>
      <c r="U41" s="227">
        <v>0</v>
      </c>
      <c r="V41" s="227">
        <f>ROUND(E41*U41,2)</f>
        <v>0</v>
      </c>
      <c r="W41" s="227"/>
      <c r="X41" s="227"/>
      <c r="Y41" s="227" t="s">
        <v>107</v>
      </c>
      <c r="Z41" s="217"/>
      <c r="AA41" s="217"/>
      <c r="AB41" s="217"/>
      <c r="AC41" s="217"/>
      <c r="AD41" s="217"/>
      <c r="AE41" s="217"/>
      <c r="AF41" s="217"/>
      <c r="AG41" s="217" t="s">
        <v>118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45">
        <v>32</v>
      </c>
      <c r="B42" s="246" t="s">
        <v>179</v>
      </c>
      <c r="C42" s="256" t="s">
        <v>180</v>
      </c>
      <c r="D42" s="247" t="s">
        <v>167</v>
      </c>
      <c r="E42" s="248">
        <v>20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21</v>
      </c>
      <c r="M42" s="250">
        <f>G42*(1+L42/100)</f>
        <v>0</v>
      </c>
      <c r="N42" s="248">
        <v>0</v>
      </c>
      <c r="O42" s="248">
        <f>ROUND(E42*N42,2)</f>
        <v>0</v>
      </c>
      <c r="P42" s="248">
        <v>0</v>
      </c>
      <c r="Q42" s="248">
        <f>ROUND(E42*P42,2)</f>
        <v>0</v>
      </c>
      <c r="R42" s="250"/>
      <c r="S42" s="250" t="s">
        <v>137</v>
      </c>
      <c r="T42" s="251" t="s">
        <v>138</v>
      </c>
      <c r="U42" s="227">
        <v>0</v>
      </c>
      <c r="V42" s="227">
        <f>ROUND(E42*U42,2)</f>
        <v>0</v>
      </c>
      <c r="W42" s="227"/>
      <c r="X42" s="227"/>
      <c r="Y42" s="227" t="s">
        <v>107</v>
      </c>
      <c r="Z42" s="217"/>
      <c r="AA42" s="217"/>
      <c r="AB42" s="217"/>
      <c r="AC42" s="217"/>
      <c r="AD42" s="217"/>
      <c r="AE42" s="217"/>
      <c r="AF42" s="217"/>
      <c r="AG42" s="217" t="s">
        <v>113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5">
      <c r="A43" s="245">
        <v>33</v>
      </c>
      <c r="B43" s="246" t="s">
        <v>181</v>
      </c>
      <c r="C43" s="256" t="s">
        <v>182</v>
      </c>
      <c r="D43" s="247" t="s">
        <v>167</v>
      </c>
      <c r="E43" s="248">
        <v>2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21</v>
      </c>
      <c r="M43" s="250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50" t="s">
        <v>63</v>
      </c>
      <c r="S43" s="250" t="s">
        <v>105</v>
      </c>
      <c r="T43" s="251" t="s">
        <v>105</v>
      </c>
      <c r="U43" s="227">
        <v>0.27400000000000002</v>
      </c>
      <c r="V43" s="227">
        <f>ROUND(E43*U43,2)</f>
        <v>0.55000000000000004</v>
      </c>
      <c r="W43" s="227"/>
      <c r="X43" s="227" t="s">
        <v>106</v>
      </c>
      <c r="Y43" s="227" t="s">
        <v>107</v>
      </c>
      <c r="Z43" s="217"/>
      <c r="AA43" s="217"/>
      <c r="AB43" s="217"/>
      <c r="AC43" s="217"/>
      <c r="AD43" s="217"/>
      <c r="AE43" s="217"/>
      <c r="AF43" s="217"/>
      <c r="AG43" s="217" t="s">
        <v>108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5">
      <c r="A44" s="245">
        <v>34</v>
      </c>
      <c r="B44" s="246" t="s">
        <v>183</v>
      </c>
      <c r="C44" s="256" t="s">
        <v>184</v>
      </c>
      <c r="D44" s="247" t="s">
        <v>167</v>
      </c>
      <c r="E44" s="248">
        <v>2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48">
        <v>1E-4</v>
      </c>
      <c r="O44" s="248">
        <f>ROUND(E44*N44,2)</f>
        <v>0</v>
      </c>
      <c r="P44" s="248">
        <v>0</v>
      </c>
      <c r="Q44" s="248">
        <f>ROUND(E44*P44,2)</f>
        <v>0</v>
      </c>
      <c r="R44" s="250"/>
      <c r="S44" s="250" t="s">
        <v>137</v>
      </c>
      <c r="T44" s="251" t="s">
        <v>138</v>
      </c>
      <c r="U44" s="227">
        <v>0</v>
      </c>
      <c r="V44" s="227">
        <f>ROUND(E44*U44,2)</f>
        <v>0</v>
      </c>
      <c r="W44" s="227"/>
      <c r="X44" s="227" t="s">
        <v>112</v>
      </c>
      <c r="Y44" s="227" t="s">
        <v>107</v>
      </c>
      <c r="Z44" s="217"/>
      <c r="AA44" s="217"/>
      <c r="AB44" s="217"/>
      <c r="AC44" s="217"/>
      <c r="AD44" s="217"/>
      <c r="AE44" s="217"/>
      <c r="AF44" s="217"/>
      <c r="AG44" s="217" t="s">
        <v>113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0.399999999999999" outlineLevel="1" x14ac:dyDescent="0.25">
      <c r="A45" s="245">
        <v>35</v>
      </c>
      <c r="B45" s="246" t="s">
        <v>185</v>
      </c>
      <c r="C45" s="256" t="s">
        <v>186</v>
      </c>
      <c r="D45" s="247" t="s">
        <v>167</v>
      </c>
      <c r="E45" s="248">
        <v>1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21</v>
      </c>
      <c r="M45" s="250">
        <f>G45*(1+L45/100)</f>
        <v>0</v>
      </c>
      <c r="N45" s="248">
        <v>1.3999999999999999E-4</v>
      </c>
      <c r="O45" s="248">
        <f>ROUND(E45*N45,2)</f>
        <v>0</v>
      </c>
      <c r="P45" s="248">
        <v>0</v>
      </c>
      <c r="Q45" s="248">
        <f>ROUND(E45*P45,2)</f>
        <v>0</v>
      </c>
      <c r="R45" s="250" t="s">
        <v>63</v>
      </c>
      <c r="S45" s="250" t="s">
        <v>105</v>
      </c>
      <c r="T45" s="251" t="s">
        <v>105</v>
      </c>
      <c r="U45" s="227">
        <v>0.2</v>
      </c>
      <c r="V45" s="227">
        <f>ROUND(E45*U45,2)</f>
        <v>0.2</v>
      </c>
      <c r="W45" s="227"/>
      <c r="X45" s="227" t="s">
        <v>106</v>
      </c>
      <c r="Y45" s="227" t="s">
        <v>107</v>
      </c>
      <c r="Z45" s="217"/>
      <c r="AA45" s="217"/>
      <c r="AB45" s="217"/>
      <c r="AC45" s="217"/>
      <c r="AD45" s="217"/>
      <c r="AE45" s="217"/>
      <c r="AF45" s="217"/>
      <c r="AG45" s="217" t="s">
        <v>108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0.399999999999999" outlineLevel="1" x14ac:dyDescent="0.25">
      <c r="A46" s="238">
        <v>36</v>
      </c>
      <c r="B46" s="239" t="s">
        <v>187</v>
      </c>
      <c r="C46" s="257" t="s">
        <v>188</v>
      </c>
      <c r="D46" s="240" t="s">
        <v>104</v>
      </c>
      <c r="E46" s="241">
        <v>150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 t="s">
        <v>63</v>
      </c>
      <c r="S46" s="243" t="s">
        <v>105</v>
      </c>
      <c r="T46" s="244" t="s">
        <v>105</v>
      </c>
      <c r="U46" s="227">
        <v>0.12</v>
      </c>
      <c r="V46" s="227">
        <f>ROUND(E46*U46,2)</f>
        <v>18</v>
      </c>
      <c r="W46" s="227"/>
      <c r="X46" s="227" t="s">
        <v>106</v>
      </c>
      <c r="Y46" s="227" t="s">
        <v>107</v>
      </c>
      <c r="Z46" s="217"/>
      <c r="AA46" s="217"/>
      <c r="AB46" s="217"/>
      <c r="AC46" s="217"/>
      <c r="AD46" s="217"/>
      <c r="AE46" s="217"/>
      <c r="AF46" s="217"/>
      <c r="AG46" s="217" t="s">
        <v>108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2" x14ac:dyDescent="0.25">
      <c r="A47" s="224"/>
      <c r="B47" s="225"/>
      <c r="C47" s="259" t="s">
        <v>189</v>
      </c>
      <c r="D47" s="252"/>
      <c r="E47" s="252"/>
      <c r="F47" s="252"/>
      <c r="G47" s="252"/>
      <c r="H47" s="227"/>
      <c r="I47" s="227"/>
      <c r="J47" s="227"/>
      <c r="K47" s="227"/>
      <c r="L47" s="227"/>
      <c r="M47" s="227"/>
      <c r="N47" s="226"/>
      <c r="O47" s="226"/>
      <c r="P47" s="226"/>
      <c r="Q47" s="226"/>
      <c r="R47" s="227"/>
      <c r="S47" s="227"/>
      <c r="T47" s="227"/>
      <c r="U47" s="227"/>
      <c r="V47" s="227"/>
      <c r="W47" s="227"/>
      <c r="X47" s="227"/>
      <c r="Y47" s="227"/>
      <c r="Z47" s="217"/>
      <c r="AA47" s="217"/>
      <c r="AB47" s="217"/>
      <c r="AC47" s="217"/>
      <c r="AD47" s="217"/>
      <c r="AE47" s="217"/>
      <c r="AF47" s="217"/>
      <c r="AG47" s="217" t="s">
        <v>190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45">
        <v>37</v>
      </c>
      <c r="B48" s="246" t="s">
        <v>191</v>
      </c>
      <c r="C48" s="256" t="s">
        <v>192</v>
      </c>
      <c r="D48" s="247" t="s">
        <v>193</v>
      </c>
      <c r="E48" s="248">
        <v>150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21</v>
      </c>
      <c r="M48" s="250">
        <f>G48*(1+L48/100)</f>
        <v>0</v>
      </c>
      <c r="N48" s="248">
        <v>1E-3</v>
      </c>
      <c r="O48" s="248">
        <f>ROUND(E48*N48,2)</f>
        <v>0.15</v>
      </c>
      <c r="P48" s="248">
        <v>0</v>
      </c>
      <c r="Q48" s="248">
        <f>ROUND(E48*P48,2)</f>
        <v>0</v>
      </c>
      <c r="R48" s="250" t="s">
        <v>111</v>
      </c>
      <c r="S48" s="250" t="s">
        <v>105</v>
      </c>
      <c r="T48" s="251" t="s">
        <v>105</v>
      </c>
      <c r="U48" s="227">
        <v>0</v>
      </c>
      <c r="V48" s="227">
        <f>ROUND(E48*U48,2)</f>
        <v>0</v>
      </c>
      <c r="W48" s="227"/>
      <c r="X48" s="227" t="s">
        <v>112</v>
      </c>
      <c r="Y48" s="227" t="s">
        <v>107</v>
      </c>
      <c r="Z48" s="217"/>
      <c r="AA48" s="217"/>
      <c r="AB48" s="217"/>
      <c r="AC48" s="217"/>
      <c r="AD48" s="217"/>
      <c r="AE48" s="217"/>
      <c r="AF48" s="217"/>
      <c r="AG48" s="217" t="s">
        <v>113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38">
        <v>38</v>
      </c>
      <c r="B49" s="239" t="s">
        <v>194</v>
      </c>
      <c r="C49" s="257" t="s">
        <v>195</v>
      </c>
      <c r="D49" s="240" t="s">
        <v>104</v>
      </c>
      <c r="E49" s="241">
        <v>96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137</v>
      </c>
      <c r="T49" s="244" t="s">
        <v>138</v>
      </c>
      <c r="U49" s="227">
        <v>0</v>
      </c>
      <c r="V49" s="227">
        <f>ROUND(E49*U49,2)</f>
        <v>0</v>
      </c>
      <c r="W49" s="227"/>
      <c r="X49" s="227" t="s">
        <v>106</v>
      </c>
      <c r="Y49" s="227" t="s">
        <v>107</v>
      </c>
      <c r="Z49" s="217"/>
      <c r="AA49" s="217"/>
      <c r="AB49" s="217"/>
      <c r="AC49" s="217"/>
      <c r="AD49" s="217"/>
      <c r="AE49" s="217"/>
      <c r="AF49" s="217"/>
      <c r="AG49" s="217" t="s">
        <v>108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2" x14ac:dyDescent="0.25">
      <c r="A50" s="224"/>
      <c r="B50" s="225"/>
      <c r="C50" s="258" t="s">
        <v>196</v>
      </c>
      <c r="D50" s="228"/>
      <c r="E50" s="229">
        <v>96</v>
      </c>
      <c r="F50" s="227"/>
      <c r="G50" s="227"/>
      <c r="H50" s="227"/>
      <c r="I50" s="227"/>
      <c r="J50" s="227"/>
      <c r="K50" s="227"/>
      <c r="L50" s="227"/>
      <c r="M50" s="227"/>
      <c r="N50" s="226"/>
      <c r="O50" s="226"/>
      <c r="P50" s="226"/>
      <c r="Q50" s="226"/>
      <c r="R50" s="227"/>
      <c r="S50" s="227"/>
      <c r="T50" s="227"/>
      <c r="U50" s="227"/>
      <c r="V50" s="227"/>
      <c r="W50" s="227"/>
      <c r="X50" s="227"/>
      <c r="Y50" s="227"/>
      <c r="Z50" s="217"/>
      <c r="AA50" s="217"/>
      <c r="AB50" s="217"/>
      <c r="AC50" s="217"/>
      <c r="AD50" s="217"/>
      <c r="AE50" s="217"/>
      <c r="AF50" s="217"/>
      <c r="AG50" s="217" t="s">
        <v>140</v>
      </c>
      <c r="AH50" s="217">
        <v>0</v>
      </c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0.399999999999999" outlineLevel="1" x14ac:dyDescent="0.25">
      <c r="A51" s="245">
        <v>39</v>
      </c>
      <c r="B51" s="246" t="s">
        <v>197</v>
      </c>
      <c r="C51" s="256" t="s">
        <v>198</v>
      </c>
      <c r="D51" s="247" t="s">
        <v>167</v>
      </c>
      <c r="E51" s="248">
        <v>48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50"/>
      <c r="S51" s="250" t="s">
        <v>137</v>
      </c>
      <c r="T51" s="251" t="s">
        <v>138</v>
      </c>
      <c r="U51" s="227">
        <v>0</v>
      </c>
      <c r="V51" s="227">
        <f>ROUND(E51*U51,2)</f>
        <v>0</v>
      </c>
      <c r="W51" s="227"/>
      <c r="X51" s="227"/>
      <c r="Y51" s="227" t="s">
        <v>107</v>
      </c>
      <c r="Z51" s="217"/>
      <c r="AA51" s="217"/>
      <c r="AB51" s="217"/>
      <c r="AC51" s="217"/>
      <c r="AD51" s="217"/>
      <c r="AE51" s="217"/>
      <c r="AF51" s="217"/>
      <c r="AG51" s="217" t="s">
        <v>113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45">
        <v>40</v>
      </c>
      <c r="B52" s="246" t="s">
        <v>199</v>
      </c>
      <c r="C52" s="256" t="s">
        <v>200</v>
      </c>
      <c r="D52" s="247" t="s">
        <v>167</v>
      </c>
      <c r="E52" s="248">
        <v>8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21</v>
      </c>
      <c r="M52" s="250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50"/>
      <c r="S52" s="250" t="s">
        <v>137</v>
      </c>
      <c r="T52" s="251" t="s">
        <v>138</v>
      </c>
      <c r="U52" s="227">
        <v>0</v>
      </c>
      <c r="V52" s="227">
        <f>ROUND(E52*U52,2)</f>
        <v>0</v>
      </c>
      <c r="W52" s="227"/>
      <c r="X52" s="227"/>
      <c r="Y52" s="227" t="s">
        <v>107</v>
      </c>
      <c r="Z52" s="217"/>
      <c r="AA52" s="217"/>
      <c r="AB52" s="217"/>
      <c r="AC52" s="217"/>
      <c r="AD52" s="217"/>
      <c r="AE52" s="217"/>
      <c r="AF52" s="217"/>
      <c r="AG52" s="217" t="s">
        <v>113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45">
        <v>41</v>
      </c>
      <c r="B53" s="246" t="s">
        <v>201</v>
      </c>
      <c r="C53" s="256" t="s">
        <v>202</v>
      </c>
      <c r="D53" s="247" t="s">
        <v>167</v>
      </c>
      <c r="E53" s="248">
        <v>1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21</v>
      </c>
      <c r="M53" s="250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50"/>
      <c r="S53" s="250" t="s">
        <v>137</v>
      </c>
      <c r="T53" s="251" t="s">
        <v>138</v>
      </c>
      <c r="U53" s="227">
        <v>0</v>
      </c>
      <c r="V53" s="227">
        <f>ROUND(E53*U53,2)</f>
        <v>0</v>
      </c>
      <c r="W53" s="227"/>
      <c r="X53" s="227"/>
      <c r="Y53" s="227" t="s">
        <v>107</v>
      </c>
      <c r="Z53" s="217"/>
      <c r="AA53" s="217"/>
      <c r="AB53" s="217"/>
      <c r="AC53" s="217"/>
      <c r="AD53" s="217"/>
      <c r="AE53" s="217"/>
      <c r="AF53" s="217"/>
      <c r="AG53" s="217" t="s">
        <v>113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45">
        <v>42</v>
      </c>
      <c r="B54" s="246" t="s">
        <v>203</v>
      </c>
      <c r="C54" s="256" t="s">
        <v>204</v>
      </c>
      <c r="D54" s="247" t="s">
        <v>167</v>
      </c>
      <c r="E54" s="248">
        <v>48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21</v>
      </c>
      <c r="M54" s="250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50"/>
      <c r="S54" s="250" t="s">
        <v>137</v>
      </c>
      <c r="T54" s="251" t="s">
        <v>138</v>
      </c>
      <c r="U54" s="227">
        <v>0</v>
      </c>
      <c r="V54" s="227">
        <f>ROUND(E54*U54,2)</f>
        <v>0</v>
      </c>
      <c r="W54" s="227"/>
      <c r="X54" s="227"/>
      <c r="Y54" s="227" t="s">
        <v>107</v>
      </c>
      <c r="Z54" s="217"/>
      <c r="AA54" s="217"/>
      <c r="AB54" s="217"/>
      <c r="AC54" s="217"/>
      <c r="AD54" s="217"/>
      <c r="AE54" s="217"/>
      <c r="AF54" s="217"/>
      <c r="AG54" s="217" t="s">
        <v>113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45">
        <v>43</v>
      </c>
      <c r="B55" s="246" t="s">
        <v>205</v>
      </c>
      <c r="C55" s="256" t="s">
        <v>206</v>
      </c>
      <c r="D55" s="247" t="s">
        <v>167</v>
      </c>
      <c r="E55" s="248">
        <v>1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21</v>
      </c>
      <c r="M55" s="250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50"/>
      <c r="S55" s="250" t="s">
        <v>137</v>
      </c>
      <c r="T55" s="251" t="s">
        <v>138</v>
      </c>
      <c r="U55" s="227">
        <v>0</v>
      </c>
      <c r="V55" s="227">
        <f>ROUND(E55*U55,2)</f>
        <v>0</v>
      </c>
      <c r="W55" s="227"/>
      <c r="X55" s="227"/>
      <c r="Y55" s="227" t="s">
        <v>107</v>
      </c>
      <c r="Z55" s="217"/>
      <c r="AA55" s="217"/>
      <c r="AB55" s="217"/>
      <c r="AC55" s="217"/>
      <c r="AD55" s="217"/>
      <c r="AE55" s="217"/>
      <c r="AF55" s="217"/>
      <c r="AG55" s="217" t="s">
        <v>113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38">
        <v>44</v>
      </c>
      <c r="B56" s="239" t="s">
        <v>207</v>
      </c>
      <c r="C56" s="257" t="s">
        <v>208</v>
      </c>
      <c r="D56" s="240" t="s">
        <v>167</v>
      </c>
      <c r="E56" s="241">
        <v>7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/>
      <c r="S56" s="243" t="s">
        <v>137</v>
      </c>
      <c r="T56" s="244" t="s">
        <v>138</v>
      </c>
      <c r="U56" s="227">
        <v>0</v>
      </c>
      <c r="V56" s="227">
        <f>ROUND(E56*U56,2)</f>
        <v>0</v>
      </c>
      <c r="W56" s="227"/>
      <c r="X56" s="227" t="s">
        <v>106</v>
      </c>
      <c r="Y56" s="227" t="s">
        <v>107</v>
      </c>
      <c r="Z56" s="217"/>
      <c r="AA56" s="217"/>
      <c r="AB56" s="217"/>
      <c r="AC56" s="217"/>
      <c r="AD56" s="217"/>
      <c r="AE56" s="217"/>
      <c r="AF56" s="217"/>
      <c r="AG56" s="217" t="s">
        <v>209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5">
      <c r="A57" s="224"/>
      <c r="B57" s="225"/>
      <c r="C57" s="258" t="s">
        <v>210</v>
      </c>
      <c r="D57" s="228"/>
      <c r="E57" s="229">
        <v>7</v>
      </c>
      <c r="F57" s="227"/>
      <c r="G57" s="227"/>
      <c r="H57" s="227"/>
      <c r="I57" s="227"/>
      <c r="J57" s="227"/>
      <c r="K57" s="227"/>
      <c r="L57" s="227"/>
      <c r="M57" s="227"/>
      <c r="N57" s="226"/>
      <c r="O57" s="226"/>
      <c r="P57" s="226"/>
      <c r="Q57" s="226"/>
      <c r="R57" s="227"/>
      <c r="S57" s="227"/>
      <c r="T57" s="227"/>
      <c r="U57" s="227"/>
      <c r="V57" s="227"/>
      <c r="W57" s="227"/>
      <c r="X57" s="227"/>
      <c r="Y57" s="227"/>
      <c r="Z57" s="217"/>
      <c r="AA57" s="217"/>
      <c r="AB57" s="217"/>
      <c r="AC57" s="217"/>
      <c r="AD57" s="217"/>
      <c r="AE57" s="217"/>
      <c r="AF57" s="217"/>
      <c r="AG57" s="217" t="s">
        <v>140</v>
      </c>
      <c r="AH57" s="217">
        <v>0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0.399999999999999" outlineLevel="1" x14ac:dyDescent="0.25">
      <c r="A58" s="245">
        <v>45</v>
      </c>
      <c r="B58" s="246" t="s">
        <v>211</v>
      </c>
      <c r="C58" s="256" t="s">
        <v>212</v>
      </c>
      <c r="D58" s="247" t="s">
        <v>167</v>
      </c>
      <c r="E58" s="248">
        <v>1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21</v>
      </c>
      <c r="M58" s="250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50"/>
      <c r="S58" s="250" t="s">
        <v>137</v>
      </c>
      <c r="T58" s="251" t="s">
        <v>138</v>
      </c>
      <c r="U58" s="227">
        <v>0</v>
      </c>
      <c r="V58" s="227">
        <f>ROUND(E58*U58,2)</f>
        <v>0</v>
      </c>
      <c r="W58" s="227"/>
      <c r="X58" s="227"/>
      <c r="Y58" s="227" t="s">
        <v>107</v>
      </c>
      <c r="Z58" s="217"/>
      <c r="AA58" s="217"/>
      <c r="AB58" s="217"/>
      <c r="AC58" s="217"/>
      <c r="AD58" s="217"/>
      <c r="AE58" s="217"/>
      <c r="AF58" s="217"/>
      <c r="AG58" s="217" t="s">
        <v>113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0.399999999999999" outlineLevel="1" x14ac:dyDescent="0.25">
      <c r="A59" s="245">
        <v>46</v>
      </c>
      <c r="B59" s="246" t="s">
        <v>213</v>
      </c>
      <c r="C59" s="256" t="s">
        <v>214</v>
      </c>
      <c r="D59" s="247" t="s">
        <v>167</v>
      </c>
      <c r="E59" s="248">
        <v>6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21</v>
      </c>
      <c r="M59" s="250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50"/>
      <c r="S59" s="250" t="s">
        <v>137</v>
      </c>
      <c r="T59" s="251" t="s">
        <v>138</v>
      </c>
      <c r="U59" s="227">
        <v>0</v>
      </c>
      <c r="V59" s="227">
        <f>ROUND(E59*U59,2)</f>
        <v>0</v>
      </c>
      <c r="W59" s="227"/>
      <c r="X59" s="227"/>
      <c r="Y59" s="227" t="s">
        <v>107</v>
      </c>
      <c r="Z59" s="217"/>
      <c r="AA59" s="217"/>
      <c r="AB59" s="217"/>
      <c r="AC59" s="217"/>
      <c r="AD59" s="217"/>
      <c r="AE59" s="217"/>
      <c r="AF59" s="217"/>
      <c r="AG59" s="217" t="s">
        <v>113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x14ac:dyDescent="0.25">
      <c r="A60" s="231" t="s">
        <v>100</v>
      </c>
      <c r="B60" s="232" t="s">
        <v>67</v>
      </c>
      <c r="C60" s="255" t="s">
        <v>68</v>
      </c>
      <c r="D60" s="233"/>
      <c r="E60" s="234"/>
      <c r="F60" s="235"/>
      <c r="G60" s="235">
        <f>SUMIF(AG61:AG66,"&lt;&gt;NOR",G61:G66)</f>
        <v>0</v>
      </c>
      <c r="H60" s="235"/>
      <c r="I60" s="235">
        <f>SUM(I61:I66)</f>
        <v>0</v>
      </c>
      <c r="J60" s="235"/>
      <c r="K60" s="235">
        <f>SUM(K61:K66)</f>
        <v>0</v>
      </c>
      <c r="L60" s="235"/>
      <c r="M60" s="235">
        <f>SUM(M61:M66)</f>
        <v>0</v>
      </c>
      <c r="N60" s="234"/>
      <c r="O60" s="234">
        <f>SUM(O61:O66)</f>
        <v>0</v>
      </c>
      <c r="P60" s="234"/>
      <c r="Q60" s="234">
        <f>SUM(Q61:Q66)</f>
        <v>0</v>
      </c>
      <c r="R60" s="235"/>
      <c r="S60" s="235"/>
      <c r="T60" s="236"/>
      <c r="U60" s="230"/>
      <c r="V60" s="230">
        <f>SUM(V61:V66)</f>
        <v>0</v>
      </c>
      <c r="W60" s="230"/>
      <c r="X60" s="230"/>
      <c r="Y60" s="230"/>
      <c r="AG60" t="s">
        <v>101</v>
      </c>
    </row>
    <row r="61" spans="1:60" ht="30.6" outlineLevel="1" x14ac:dyDescent="0.25">
      <c r="A61" s="238">
        <v>47</v>
      </c>
      <c r="B61" s="239" t="s">
        <v>215</v>
      </c>
      <c r="C61" s="257" t="s">
        <v>216</v>
      </c>
      <c r="D61" s="240" t="s">
        <v>167</v>
      </c>
      <c r="E61" s="241">
        <v>1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/>
      <c r="S61" s="243" t="s">
        <v>137</v>
      </c>
      <c r="T61" s="244" t="s">
        <v>138</v>
      </c>
      <c r="U61" s="227">
        <v>0</v>
      </c>
      <c r="V61" s="227">
        <f>ROUND(E61*U61,2)</f>
        <v>0</v>
      </c>
      <c r="W61" s="227"/>
      <c r="X61" s="227"/>
      <c r="Y61" s="227" t="s">
        <v>107</v>
      </c>
      <c r="Z61" s="217"/>
      <c r="AA61" s="217"/>
      <c r="AB61" s="217"/>
      <c r="AC61" s="217"/>
      <c r="AD61" s="217"/>
      <c r="AE61" s="217"/>
      <c r="AF61" s="217"/>
      <c r="AG61" s="217" t="s">
        <v>118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5">
      <c r="A62" s="224"/>
      <c r="B62" s="225"/>
      <c r="C62" s="259" t="s">
        <v>217</v>
      </c>
      <c r="D62" s="252"/>
      <c r="E62" s="252"/>
      <c r="F62" s="252"/>
      <c r="G62" s="252"/>
      <c r="H62" s="227"/>
      <c r="I62" s="227"/>
      <c r="J62" s="227"/>
      <c r="K62" s="227"/>
      <c r="L62" s="227"/>
      <c r="M62" s="227"/>
      <c r="N62" s="226"/>
      <c r="O62" s="226"/>
      <c r="P62" s="226"/>
      <c r="Q62" s="226"/>
      <c r="R62" s="227"/>
      <c r="S62" s="227"/>
      <c r="T62" s="227"/>
      <c r="U62" s="227"/>
      <c r="V62" s="227"/>
      <c r="W62" s="227"/>
      <c r="X62" s="227"/>
      <c r="Y62" s="227"/>
      <c r="Z62" s="217"/>
      <c r="AA62" s="217"/>
      <c r="AB62" s="217"/>
      <c r="AC62" s="217"/>
      <c r="AD62" s="217"/>
      <c r="AE62" s="217"/>
      <c r="AF62" s="217"/>
      <c r="AG62" s="217" t="s">
        <v>190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30.6" outlineLevel="1" x14ac:dyDescent="0.25">
      <c r="A63" s="238">
        <v>48</v>
      </c>
      <c r="B63" s="239" t="s">
        <v>218</v>
      </c>
      <c r="C63" s="257" t="s">
        <v>219</v>
      </c>
      <c r="D63" s="240" t="s">
        <v>167</v>
      </c>
      <c r="E63" s="241">
        <v>1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3"/>
      <c r="S63" s="243" t="s">
        <v>137</v>
      </c>
      <c r="T63" s="244" t="s">
        <v>138</v>
      </c>
      <c r="U63" s="227">
        <v>0</v>
      </c>
      <c r="V63" s="227">
        <f>ROUND(E63*U63,2)</f>
        <v>0</v>
      </c>
      <c r="W63" s="227"/>
      <c r="X63" s="227"/>
      <c r="Y63" s="227" t="s">
        <v>107</v>
      </c>
      <c r="Z63" s="217"/>
      <c r="AA63" s="217"/>
      <c r="AB63" s="217"/>
      <c r="AC63" s="217"/>
      <c r="AD63" s="217"/>
      <c r="AE63" s="217"/>
      <c r="AF63" s="217"/>
      <c r="AG63" s="217" t="s">
        <v>118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2" x14ac:dyDescent="0.25">
      <c r="A64" s="224"/>
      <c r="B64" s="225"/>
      <c r="C64" s="259" t="s">
        <v>220</v>
      </c>
      <c r="D64" s="252"/>
      <c r="E64" s="252"/>
      <c r="F64" s="252"/>
      <c r="G64" s="252"/>
      <c r="H64" s="227"/>
      <c r="I64" s="227"/>
      <c r="J64" s="227"/>
      <c r="K64" s="227"/>
      <c r="L64" s="227"/>
      <c r="M64" s="227"/>
      <c r="N64" s="226"/>
      <c r="O64" s="226"/>
      <c r="P64" s="226"/>
      <c r="Q64" s="226"/>
      <c r="R64" s="227"/>
      <c r="S64" s="227"/>
      <c r="T64" s="227"/>
      <c r="U64" s="227"/>
      <c r="V64" s="227"/>
      <c r="W64" s="227"/>
      <c r="X64" s="227"/>
      <c r="Y64" s="227"/>
      <c r="Z64" s="217"/>
      <c r="AA64" s="217"/>
      <c r="AB64" s="217"/>
      <c r="AC64" s="217"/>
      <c r="AD64" s="217"/>
      <c r="AE64" s="217"/>
      <c r="AF64" s="217"/>
      <c r="AG64" s="217" t="s">
        <v>190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30.6" outlineLevel="1" x14ac:dyDescent="0.25">
      <c r="A65" s="238">
        <v>49</v>
      </c>
      <c r="B65" s="239" t="s">
        <v>221</v>
      </c>
      <c r="C65" s="257" t="s">
        <v>222</v>
      </c>
      <c r="D65" s="240" t="s">
        <v>167</v>
      </c>
      <c r="E65" s="241">
        <v>1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3"/>
      <c r="S65" s="243" t="s">
        <v>137</v>
      </c>
      <c r="T65" s="244" t="s">
        <v>138</v>
      </c>
      <c r="U65" s="227">
        <v>0</v>
      </c>
      <c r="V65" s="227">
        <f>ROUND(E65*U65,2)</f>
        <v>0</v>
      </c>
      <c r="W65" s="227"/>
      <c r="X65" s="227"/>
      <c r="Y65" s="227" t="s">
        <v>107</v>
      </c>
      <c r="Z65" s="217"/>
      <c r="AA65" s="217"/>
      <c r="AB65" s="217"/>
      <c r="AC65" s="217"/>
      <c r="AD65" s="217"/>
      <c r="AE65" s="217"/>
      <c r="AF65" s="217"/>
      <c r="AG65" s="217" t="s">
        <v>118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2" x14ac:dyDescent="0.25">
      <c r="A66" s="224"/>
      <c r="B66" s="225"/>
      <c r="C66" s="259" t="s">
        <v>217</v>
      </c>
      <c r="D66" s="252"/>
      <c r="E66" s="252"/>
      <c r="F66" s="252"/>
      <c r="G66" s="252"/>
      <c r="H66" s="227"/>
      <c r="I66" s="227"/>
      <c r="J66" s="227"/>
      <c r="K66" s="227"/>
      <c r="L66" s="227"/>
      <c r="M66" s="227"/>
      <c r="N66" s="226"/>
      <c r="O66" s="226"/>
      <c r="P66" s="226"/>
      <c r="Q66" s="226"/>
      <c r="R66" s="227"/>
      <c r="S66" s="227"/>
      <c r="T66" s="227"/>
      <c r="U66" s="227"/>
      <c r="V66" s="227"/>
      <c r="W66" s="227"/>
      <c r="X66" s="227"/>
      <c r="Y66" s="227"/>
      <c r="Z66" s="217"/>
      <c r="AA66" s="217"/>
      <c r="AB66" s="217"/>
      <c r="AC66" s="217"/>
      <c r="AD66" s="217"/>
      <c r="AE66" s="217"/>
      <c r="AF66" s="217"/>
      <c r="AG66" s="217" t="s">
        <v>190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x14ac:dyDescent="0.25">
      <c r="A67" s="231" t="s">
        <v>100</v>
      </c>
      <c r="B67" s="232" t="s">
        <v>65</v>
      </c>
      <c r="C67" s="255" t="s">
        <v>66</v>
      </c>
      <c r="D67" s="233"/>
      <c r="E67" s="234"/>
      <c r="F67" s="235"/>
      <c r="G67" s="235">
        <f>SUMIF(AG68:AG81,"&lt;&gt;NOR",G68:G81)</f>
        <v>0</v>
      </c>
      <c r="H67" s="235"/>
      <c r="I67" s="235">
        <f>SUM(I68:I81)</f>
        <v>0</v>
      </c>
      <c r="J67" s="235"/>
      <c r="K67" s="235">
        <f>SUM(K68:K81)</f>
        <v>0</v>
      </c>
      <c r="L67" s="235"/>
      <c r="M67" s="235">
        <f>SUM(M68:M81)</f>
        <v>0</v>
      </c>
      <c r="N67" s="234"/>
      <c r="O67" s="234">
        <f>SUM(O68:O81)</f>
        <v>0</v>
      </c>
      <c r="P67" s="234"/>
      <c r="Q67" s="234">
        <f>SUM(Q68:Q81)</f>
        <v>0</v>
      </c>
      <c r="R67" s="235"/>
      <c r="S67" s="235"/>
      <c r="T67" s="236"/>
      <c r="U67" s="230"/>
      <c r="V67" s="230">
        <f>SUM(V68:V81)</f>
        <v>84.48</v>
      </c>
      <c r="W67" s="230"/>
      <c r="X67" s="230"/>
      <c r="Y67" s="230"/>
      <c r="AG67" t="s">
        <v>101</v>
      </c>
    </row>
    <row r="68" spans="1:60" outlineLevel="1" x14ac:dyDescent="0.25">
      <c r="A68" s="238">
        <v>50</v>
      </c>
      <c r="B68" s="239" t="s">
        <v>223</v>
      </c>
      <c r="C68" s="257" t="s">
        <v>224</v>
      </c>
      <c r="D68" s="240" t="s">
        <v>167</v>
      </c>
      <c r="E68" s="241">
        <v>128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3"/>
      <c r="S68" s="243" t="s">
        <v>137</v>
      </c>
      <c r="T68" s="244" t="s">
        <v>105</v>
      </c>
      <c r="U68" s="227">
        <v>0.66</v>
      </c>
      <c r="V68" s="227">
        <f>ROUND(E68*U68,2)</f>
        <v>84.48</v>
      </c>
      <c r="W68" s="227"/>
      <c r="X68" s="227" t="s">
        <v>106</v>
      </c>
      <c r="Y68" s="227" t="s">
        <v>107</v>
      </c>
      <c r="Z68" s="217"/>
      <c r="AA68" s="217"/>
      <c r="AB68" s="217"/>
      <c r="AC68" s="217"/>
      <c r="AD68" s="217"/>
      <c r="AE68" s="217"/>
      <c r="AF68" s="217"/>
      <c r="AG68" s="217" t="s">
        <v>209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5">
      <c r="A69" s="224"/>
      <c r="B69" s="225"/>
      <c r="C69" s="258" t="s">
        <v>225</v>
      </c>
      <c r="D69" s="228"/>
      <c r="E69" s="229">
        <v>128</v>
      </c>
      <c r="F69" s="227"/>
      <c r="G69" s="227"/>
      <c r="H69" s="227"/>
      <c r="I69" s="227"/>
      <c r="J69" s="227"/>
      <c r="K69" s="227"/>
      <c r="L69" s="227"/>
      <c r="M69" s="227"/>
      <c r="N69" s="226"/>
      <c r="O69" s="226"/>
      <c r="P69" s="226"/>
      <c r="Q69" s="226"/>
      <c r="R69" s="227"/>
      <c r="S69" s="227"/>
      <c r="T69" s="227"/>
      <c r="U69" s="227"/>
      <c r="V69" s="227"/>
      <c r="W69" s="227"/>
      <c r="X69" s="227"/>
      <c r="Y69" s="227"/>
      <c r="Z69" s="217"/>
      <c r="AA69" s="217"/>
      <c r="AB69" s="217"/>
      <c r="AC69" s="217"/>
      <c r="AD69" s="217"/>
      <c r="AE69" s="217"/>
      <c r="AF69" s="217"/>
      <c r="AG69" s="217" t="s">
        <v>140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45">
        <v>51</v>
      </c>
      <c r="B70" s="246" t="s">
        <v>226</v>
      </c>
      <c r="C70" s="256" t="s">
        <v>227</v>
      </c>
      <c r="D70" s="247" t="s">
        <v>167</v>
      </c>
      <c r="E70" s="248">
        <v>33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21</v>
      </c>
      <c r="M70" s="250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50"/>
      <c r="S70" s="250" t="s">
        <v>137</v>
      </c>
      <c r="T70" s="251" t="s">
        <v>138</v>
      </c>
      <c r="U70" s="227">
        <v>0</v>
      </c>
      <c r="V70" s="227">
        <f>ROUND(E70*U70,2)</f>
        <v>0</v>
      </c>
      <c r="W70" s="227"/>
      <c r="X70" s="227"/>
      <c r="Y70" s="227" t="s">
        <v>107</v>
      </c>
      <c r="Z70" s="217"/>
      <c r="AA70" s="217"/>
      <c r="AB70" s="217"/>
      <c r="AC70" s="217"/>
      <c r="AD70" s="217"/>
      <c r="AE70" s="217"/>
      <c r="AF70" s="217"/>
      <c r="AG70" s="217" t="s">
        <v>113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45">
        <v>52</v>
      </c>
      <c r="B71" s="246" t="s">
        <v>228</v>
      </c>
      <c r="C71" s="256" t="s">
        <v>229</v>
      </c>
      <c r="D71" s="247" t="s">
        <v>167</v>
      </c>
      <c r="E71" s="248">
        <v>37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21</v>
      </c>
      <c r="M71" s="250">
        <f>G71*(1+L71/100)</f>
        <v>0</v>
      </c>
      <c r="N71" s="248">
        <v>0</v>
      </c>
      <c r="O71" s="248">
        <f>ROUND(E71*N71,2)</f>
        <v>0</v>
      </c>
      <c r="P71" s="248">
        <v>0</v>
      </c>
      <c r="Q71" s="248">
        <f>ROUND(E71*P71,2)</f>
        <v>0</v>
      </c>
      <c r="R71" s="250"/>
      <c r="S71" s="250" t="s">
        <v>137</v>
      </c>
      <c r="T71" s="251" t="s">
        <v>138</v>
      </c>
      <c r="U71" s="227">
        <v>0</v>
      </c>
      <c r="V71" s="227">
        <f>ROUND(E71*U71,2)</f>
        <v>0</v>
      </c>
      <c r="W71" s="227"/>
      <c r="X71" s="227"/>
      <c r="Y71" s="227" t="s">
        <v>107</v>
      </c>
      <c r="Z71" s="217"/>
      <c r="AA71" s="217"/>
      <c r="AB71" s="217"/>
      <c r="AC71" s="217"/>
      <c r="AD71" s="217"/>
      <c r="AE71" s="217"/>
      <c r="AF71" s="217"/>
      <c r="AG71" s="217" t="s">
        <v>113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45">
        <v>53</v>
      </c>
      <c r="B72" s="246" t="s">
        <v>230</v>
      </c>
      <c r="C72" s="256" t="s">
        <v>231</v>
      </c>
      <c r="D72" s="247" t="s">
        <v>167</v>
      </c>
      <c r="E72" s="248">
        <v>10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21</v>
      </c>
      <c r="M72" s="250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50"/>
      <c r="S72" s="250" t="s">
        <v>137</v>
      </c>
      <c r="T72" s="251" t="s">
        <v>138</v>
      </c>
      <c r="U72" s="227">
        <v>0</v>
      </c>
      <c r="V72" s="227">
        <f>ROUND(E72*U72,2)</f>
        <v>0</v>
      </c>
      <c r="W72" s="227"/>
      <c r="X72" s="227"/>
      <c r="Y72" s="227" t="s">
        <v>107</v>
      </c>
      <c r="Z72" s="217"/>
      <c r="AA72" s="217"/>
      <c r="AB72" s="217"/>
      <c r="AC72" s="217"/>
      <c r="AD72" s="217"/>
      <c r="AE72" s="217"/>
      <c r="AF72" s="217"/>
      <c r="AG72" s="217" t="s">
        <v>113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45">
        <v>54</v>
      </c>
      <c r="B73" s="246" t="s">
        <v>232</v>
      </c>
      <c r="C73" s="256" t="s">
        <v>233</v>
      </c>
      <c r="D73" s="247" t="s">
        <v>167</v>
      </c>
      <c r="E73" s="248">
        <v>26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50"/>
      <c r="S73" s="250" t="s">
        <v>137</v>
      </c>
      <c r="T73" s="251" t="s">
        <v>138</v>
      </c>
      <c r="U73" s="227">
        <v>0</v>
      </c>
      <c r="V73" s="227">
        <f>ROUND(E73*U73,2)</f>
        <v>0</v>
      </c>
      <c r="W73" s="227"/>
      <c r="X73" s="227"/>
      <c r="Y73" s="227" t="s">
        <v>107</v>
      </c>
      <c r="Z73" s="217"/>
      <c r="AA73" s="217"/>
      <c r="AB73" s="217"/>
      <c r="AC73" s="217"/>
      <c r="AD73" s="217"/>
      <c r="AE73" s="217"/>
      <c r="AF73" s="217"/>
      <c r="AG73" s="217" t="s">
        <v>113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45">
        <v>55</v>
      </c>
      <c r="B74" s="246" t="s">
        <v>234</v>
      </c>
      <c r="C74" s="256" t="s">
        <v>235</v>
      </c>
      <c r="D74" s="247" t="s">
        <v>167</v>
      </c>
      <c r="E74" s="248">
        <v>3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21</v>
      </c>
      <c r="M74" s="250">
        <f>G74*(1+L74/100)</f>
        <v>0</v>
      </c>
      <c r="N74" s="248">
        <v>0</v>
      </c>
      <c r="O74" s="248">
        <f>ROUND(E74*N74,2)</f>
        <v>0</v>
      </c>
      <c r="P74" s="248">
        <v>0</v>
      </c>
      <c r="Q74" s="248">
        <f>ROUND(E74*P74,2)</f>
        <v>0</v>
      </c>
      <c r="R74" s="250"/>
      <c r="S74" s="250" t="s">
        <v>137</v>
      </c>
      <c r="T74" s="251" t="s">
        <v>138</v>
      </c>
      <c r="U74" s="227">
        <v>0</v>
      </c>
      <c r="V74" s="227">
        <f>ROUND(E74*U74,2)</f>
        <v>0</v>
      </c>
      <c r="W74" s="227"/>
      <c r="X74" s="227"/>
      <c r="Y74" s="227" t="s">
        <v>107</v>
      </c>
      <c r="Z74" s="217"/>
      <c r="AA74" s="217"/>
      <c r="AB74" s="217"/>
      <c r="AC74" s="217"/>
      <c r="AD74" s="217"/>
      <c r="AE74" s="217"/>
      <c r="AF74" s="217"/>
      <c r="AG74" s="217" t="s">
        <v>113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45">
        <v>56</v>
      </c>
      <c r="B75" s="246" t="s">
        <v>236</v>
      </c>
      <c r="C75" s="256" t="s">
        <v>237</v>
      </c>
      <c r="D75" s="247" t="s">
        <v>167</v>
      </c>
      <c r="E75" s="248">
        <v>3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21</v>
      </c>
      <c r="M75" s="250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50"/>
      <c r="S75" s="250" t="s">
        <v>137</v>
      </c>
      <c r="T75" s="251" t="s">
        <v>138</v>
      </c>
      <c r="U75" s="227">
        <v>0</v>
      </c>
      <c r="V75" s="227">
        <f>ROUND(E75*U75,2)</f>
        <v>0</v>
      </c>
      <c r="W75" s="227"/>
      <c r="X75" s="227"/>
      <c r="Y75" s="227" t="s">
        <v>107</v>
      </c>
      <c r="Z75" s="217"/>
      <c r="AA75" s="217"/>
      <c r="AB75" s="217"/>
      <c r="AC75" s="217"/>
      <c r="AD75" s="217"/>
      <c r="AE75" s="217"/>
      <c r="AF75" s="217"/>
      <c r="AG75" s="217" t="s">
        <v>113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45">
        <v>57</v>
      </c>
      <c r="B76" s="246" t="s">
        <v>238</v>
      </c>
      <c r="C76" s="256" t="s">
        <v>239</v>
      </c>
      <c r="D76" s="247" t="s">
        <v>167</v>
      </c>
      <c r="E76" s="248">
        <v>3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21</v>
      </c>
      <c r="M76" s="250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50"/>
      <c r="S76" s="250" t="s">
        <v>137</v>
      </c>
      <c r="T76" s="251" t="s">
        <v>138</v>
      </c>
      <c r="U76" s="227">
        <v>0</v>
      </c>
      <c r="V76" s="227">
        <f>ROUND(E76*U76,2)</f>
        <v>0</v>
      </c>
      <c r="W76" s="227"/>
      <c r="X76" s="227"/>
      <c r="Y76" s="227" t="s">
        <v>107</v>
      </c>
      <c r="Z76" s="217"/>
      <c r="AA76" s="217"/>
      <c r="AB76" s="217"/>
      <c r="AC76" s="217"/>
      <c r="AD76" s="217"/>
      <c r="AE76" s="217"/>
      <c r="AF76" s="217"/>
      <c r="AG76" s="217" t="s">
        <v>113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45">
        <v>58</v>
      </c>
      <c r="B77" s="246" t="s">
        <v>240</v>
      </c>
      <c r="C77" s="256" t="s">
        <v>241</v>
      </c>
      <c r="D77" s="247" t="s">
        <v>167</v>
      </c>
      <c r="E77" s="248">
        <v>2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21</v>
      </c>
      <c r="M77" s="250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50"/>
      <c r="S77" s="250" t="s">
        <v>137</v>
      </c>
      <c r="T77" s="251" t="s">
        <v>138</v>
      </c>
      <c r="U77" s="227">
        <v>0</v>
      </c>
      <c r="V77" s="227">
        <f>ROUND(E77*U77,2)</f>
        <v>0</v>
      </c>
      <c r="W77" s="227"/>
      <c r="X77" s="227"/>
      <c r="Y77" s="227" t="s">
        <v>107</v>
      </c>
      <c r="Z77" s="217"/>
      <c r="AA77" s="217"/>
      <c r="AB77" s="217"/>
      <c r="AC77" s="217"/>
      <c r="AD77" s="217"/>
      <c r="AE77" s="217"/>
      <c r="AF77" s="217"/>
      <c r="AG77" s="217" t="s">
        <v>113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45">
        <v>59</v>
      </c>
      <c r="B78" s="246" t="s">
        <v>242</v>
      </c>
      <c r="C78" s="256" t="s">
        <v>243</v>
      </c>
      <c r="D78" s="247" t="s">
        <v>167</v>
      </c>
      <c r="E78" s="248">
        <v>2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21</v>
      </c>
      <c r="M78" s="250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50"/>
      <c r="S78" s="250" t="s">
        <v>137</v>
      </c>
      <c r="T78" s="251" t="s">
        <v>138</v>
      </c>
      <c r="U78" s="227">
        <v>0</v>
      </c>
      <c r="V78" s="227">
        <f>ROUND(E78*U78,2)</f>
        <v>0</v>
      </c>
      <c r="W78" s="227"/>
      <c r="X78" s="227"/>
      <c r="Y78" s="227" t="s">
        <v>107</v>
      </c>
      <c r="Z78" s="217"/>
      <c r="AA78" s="217"/>
      <c r="AB78" s="217"/>
      <c r="AC78" s="217"/>
      <c r="AD78" s="217"/>
      <c r="AE78" s="217"/>
      <c r="AF78" s="217"/>
      <c r="AG78" s="217" t="s">
        <v>113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5">
      <c r="A79" s="245">
        <v>60</v>
      </c>
      <c r="B79" s="246" t="s">
        <v>244</v>
      </c>
      <c r="C79" s="256" t="s">
        <v>245</v>
      </c>
      <c r="D79" s="247" t="s">
        <v>167</v>
      </c>
      <c r="E79" s="248">
        <v>5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21</v>
      </c>
      <c r="M79" s="250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50"/>
      <c r="S79" s="250" t="s">
        <v>137</v>
      </c>
      <c r="T79" s="251" t="s">
        <v>138</v>
      </c>
      <c r="U79" s="227">
        <v>0</v>
      </c>
      <c r="V79" s="227">
        <f>ROUND(E79*U79,2)</f>
        <v>0</v>
      </c>
      <c r="W79" s="227"/>
      <c r="X79" s="227"/>
      <c r="Y79" s="227" t="s">
        <v>107</v>
      </c>
      <c r="Z79" s="217"/>
      <c r="AA79" s="217"/>
      <c r="AB79" s="217"/>
      <c r="AC79" s="217"/>
      <c r="AD79" s="217"/>
      <c r="AE79" s="217"/>
      <c r="AF79" s="217"/>
      <c r="AG79" s="217" t="s">
        <v>113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45">
        <v>61</v>
      </c>
      <c r="B80" s="246" t="s">
        <v>246</v>
      </c>
      <c r="C80" s="256" t="s">
        <v>247</v>
      </c>
      <c r="D80" s="247" t="s">
        <v>167</v>
      </c>
      <c r="E80" s="248">
        <v>3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21</v>
      </c>
      <c r="M80" s="250">
        <f>G80*(1+L80/100)</f>
        <v>0</v>
      </c>
      <c r="N80" s="248">
        <v>0</v>
      </c>
      <c r="O80" s="248">
        <f>ROUND(E80*N80,2)</f>
        <v>0</v>
      </c>
      <c r="P80" s="248">
        <v>0</v>
      </c>
      <c r="Q80" s="248">
        <f>ROUND(E80*P80,2)</f>
        <v>0</v>
      </c>
      <c r="R80" s="250"/>
      <c r="S80" s="250" t="s">
        <v>137</v>
      </c>
      <c r="T80" s="251" t="s">
        <v>138</v>
      </c>
      <c r="U80" s="227">
        <v>0</v>
      </c>
      <c r="V80" s="227">
        <f>ROUND(E80*U80,2)</f>
        <v>0</v>
      </c>
      <c r="W80" s="227"/>
      <c r="X80" s="227"/>
      <c r="Y80" s="227" t="s">
        <v>107</v>
      </c>
      <c r="Z80" s="217"/>
      <c r="AA80" s="217"/>
      <c r="AB80" s="217"/>
      <c r="AC80" s="217"/>
      <c r="AD80" s="217"/>
      <c r="AE80" s="217"/>
      <c r="AF80" s="217"/>
      <c r="AG80" s="217" t="s">
        <v>113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45">
        <v>62</v>
      </c>
      <c r="B81" s="246" t="s">
        <v>248</v>
      </c>
      <c r="C81" s="256" t="s">
        <v>249</v>
      </c>
      <c r="D81" s="247" t="s">
        <v>167</v>
      </c>
      <c r="E81" s="248">
        <v>1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21</v>
      </c>
      <c r="M81" s="250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50"/>
      <c r="S81" s="250" t="s">
        <v>137</v>
      </c>
      <c r="T81" s="251" t="s">
        <v>138</v>
      </c>
      <c r="U81" s="227">
        <v>0</v>
      </c>
      <c r="V81" s="227">
        <f>ROUND(E81*U81,2)</f>
        <v>0</v>
      </c>
      <c r="W81" s="227"/>
      <c r="X81" s="227"/>
      <c r="Y81" s="227" t="s">
        <v>107</v>
      </c>
      <c r="Z81" s="217"/>
      <c r="AA81" s="217"/>
      <c r="AB81" s="217"/>
      <c r="AC81" s="217"/>
      <c r="AD81" s="217"/>
      <c r="AE81" s="217"/>
      <c r="AF81" s="217"/>
      <c r="AG81" s="217" t="s">
        <v>113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x14ac:dyDescent="0.25">
      <c r="A82" s="231" t="s">
        <v>100</v>
      </c>
      <c r="B82" s="232" t="s">
        <v>69</v>
      </c>
      <c r="C82" s="255" t="s">
        <v>70</v>
      </c>
      <c r="D82" s="233"/>
      <c r="E82" s="234"/>
      <c r="F82" s="235"/>
      <c r="G82" s="235">
        <f>SUMIF(AG83:AG111,"&lt;&gt;NOR",G83:G111)</f>
        <v>0</v>
      </c>
      <c r="H82" s="235"/>
      <c r="I82" s="235">
        <f>SUM(I83:I111)</f>
        <v>0</v>
      </c>
      <c r="J82" s="235"/>
      <c r="K82" s="235">
        <f>SUM(K83:K111)</f>
        <v>0</v>
      </c>
      <c r="L82" s="235"/>
      <c r="M82" s="235">
        <f>SUM(M83:M111)</f>
        <v>0</v>
      </c>
      <c r="N82" s="234"/>
      <c r="O82" s="234">
        <f>SUM(O83:O111)</f>
        <v>133.53</v>
      </c>
      <c r="P82" s="234"/>
      <c r="Q82" s="234">
        <f>SUM(Q83:Q111)</f>
        <v>0</v>
      </c>
      <c r="R82" s="235"/>
      <c r="S82" s="235"/>
      <c r="T82" s="236"/>
      <c r="U82" s="230"/>
      <c r="V82" s="230">
        <f>SUM(V83:V111)</f>
        <v>603.54000000000008</v>
      </c>
      <c r="W82" s="230"/>
      <c r="X82" s="230"/>
      <c r="Y82" s="230"/>
      <c r="AG82" t="s">
        <v>101</v>
      </c>
    </row>
    <row r="83" spans="1:60" outlineLevel="1" x14ac:dyDescent="0.25">
      <c r="A83" s="238">
        <v>63</v>
      </c>
      <c r="B83" s="239" t="s">
        <v>250</v>
      </c>
      <c r="C83" s="257" t="s">
        <v>251</v>
      </c>
      <c r="D83" s="240" t="s">
        <v>104</v>
      </c>
      <c r="E83" s="241">
        <v>1.1000000000000001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3"/>
      <c r="S83" s="243" t="s">
        <v>105</v>
      </c>
      <c r="T83" s="244" t="s">
        <v>105</v>
      </c>
      <c r="U83" s="227">
        <v>9.9728999999999992</v>
      </c>
      <c r="V83" s="227">
        <f>ROUND(E83*U83,2)</f>
        <v>10.97</v>
      </c>
      <c r="W83" s="227"/>
      <c r="X83" s="227" t="s">
        <v>106</v>
      </c>
      <c r="Y83" s="227" t="s">
        <v>107</v>
      </c>
      <c r="Z83" s="217"/>
      <c r="AA83" s="217"/>
      <c r="AB83" s="217"/>
      <c r="AC83" s="217"/>
      <c r="AD83" s="217"/>
      <c r="AE83" s="217"/>
      <c r="AF83" s="217"/>
      <c r="AG83" s="217" t="s">
        <v>108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5">
      <c r="A84" s="224"/>
      <c r="B84" s="225"/>
      <c r="C84" s="258" t="s">
        <v>252</v>
      </c>
      <c r="D84" s="228"/>
      <c r="E84" s="229">
        <v>1.1000000000000001</v>
      </c>
      <c r="F84" s="227"/>
      <c r="G84" s="227"/>
      <c r="H84" s="227"/>
      <c r="I84" s="227"/>
      <c r="J84" s="227"/>
      <c r="K84" s="227"/>
      <c r="L84" s="227"/>
      <c r="M84" s="227"/>
      <c r="N84" s="226"/>
      <c r="O84" s="226"/>
      <c r="P84" s="226"/>
      <c r="Q84" s="226"/>
      <c r="R84" s="227"/>
      <c r="S84" s="227"/>
      <c r="T84" s="227"/>
      <c r="U84" s="227"/>
      <c r="V84" s="227"/>
      <c r="W84" s="227"/>
      <c r="X84" s="227"/>
      <c r="Y84" s="227"/>
      <c r="Z84" s="217"/>
      <c r="AA84" s="217"/>
      <c r="AB84" s="217"/>
      <c r="AC84" s="217"/>
      <c r="AD84" s="217"/>
      <c r="AE84" s="217"/>
      <c r="AF84" s="217"/>
      <c r="AG84" s="217" t="s">
        <v>140</v>
      </c>
      <c r="AH84" s="217">
        <v>0</v>
      </c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45">
        <v>64</v>
      </c>
      <c r="B85" s="246" t="s">
        <v>253</v>
      </c>
      <c r="C85" s="256" t="s">
        <v>254</v>
      </c>
      <c r="D85" s="247" t="s">
        <v>104</v>
      </c>
      <c r="E85" s="248">
        <v>1.1000000000000001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21</v>
      </c>
      <c r="M85" s="250">
        <f>G85*(1+L85/100)</f>
        <v>0</v>
      </c>
      <c r="N85" s="248">
        <v>1.376E-2</v>
      </c>
      <c r="O85" s="248">
        <f>ROUND(E85*N85,2)</f>
        <v>0.02</v>
      </c>
      <c r="P85" s="248">
        <v>0</v>
      </c>
      <c r="Q85" s="248">
        <f>ROUND(E85*P85,2)</f>
        <v>0</v>
      </c>
      <c r="R85" s="250"/>
      <c r="S85" s="250" t="s">
        <v>105</v>
      </c>
      <c r="T85" s="251" t="s">
        <v>105</v>
      </c>
      <c r="U85" s="227">
        <v>0.73099999999999998</v>
      </c>
      <c r="V85" s="227">
        <f>ROUND(E85*U85,2)</f>
        <v>0.8</v>
      </c>
      <c r="W85" s="227"/>
      <c r="X85" s="227" t="s">
        <v>106</v>
      </c>
      <c r="Y85" s="227" t="s">
        <v>107</v>
      </c>
      <c r="Z85" s="217"/>
      <c r="AA85" s="217"/>
      <c r="AB85" s="217"/>
      <c r="AC85" s="217"/>
      <c r="AD85" s="217"/>
      <c r="AE85" s="217"/>
      <c r="AF85" s="217"/>
      <c r="AG85" s="217" t="s">
        <v>209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45">
        <v>65</v>
      </c>
      <c r="B86" s="246" t="s">
        <v>255</v>
      </c>
      <c r="C86" s="256" t="s">
        <v>256</v>
      </c>
      <c r="D86" s="247" t="s">
        <v>104</v>
      </c>
      <c r="E86" s="248">
        <v>1.1000000000000001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21</v>
      </c>
      <c r="M86" s="250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50"/>
      <c r="S86" s="250" t="s">
        <v>105</v>
      </c>
      <c r="T86" s="251" t="s">
        <v>105</v>
      </c>
      <c r="U86" s="227">
        <v>0.38100000000000001</v>
      </c>
      <c r="V86" s="227">
        <f>ROUND(E86*U86,2)</f>
        <v>0.42</v>
      </c>
      <c r="W86" s="227"/>
      <c r="X86" s="227" t="s">
        <v>106</v>
      </c>
      <c r="Y86" s="227" t="s">
        <v>107</v>
      </c>
      <c r="Z86" s="217"/>
      <c r="AA86" s="217"/>
      <c r="AB86" s="217"/>
      <c r="AC86" s="217"/>
      <c r="AD86" s="217"/>
      <c r="AE86" s="217"/>
      <c r="AF86" s="217"/>
      <c r="AG86" s="217" t="s">
        <v>209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38">
        <v>66</v>
      </c>
      <c r="B87" s="239" t="s">
        <v>257</v>
      </c>
      <c r="C87" s="257" t="s">
        <v>258</v>
      </c>
      <c r="D87" s="240" t="s">
        <v>104</v>
      </c>
      <c r="E87" s="241">
        <v>6.6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3"/>
      <c r="S87" s="243" t="s">
        <v>105</v>
      </c>
      <c r="T87" s="244" t="s">
        <v>105</v>
      </c>
      <c r="U87" s="227">
        <v>0.81311999999999995</v>
      </c>
      <c r="V87" s="227">
        <f>ROUND(E87*U87,2)</f>
        <v>5.37</v>
      </c>
      <c r="W87" s="227"/>
      <c r="X87" s="227" t="s">
        <v>106</v>
      </c>
      <c r="Y87" s="227" t="s">
        <v>107</v>
      </c>
      <c r="Z87" s="217"/>
      <c r="AA87" s="217"/>
      <c r="AB87" s="217"/>
      <c r="AC87" s="217"/>
      <c r="AD87" s="217"/>
      <c r="AE87" s="217"/>
      <c r="AF87" s="217"/>
      <c r="AG87" s="217" t="s">
        <v>108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2" x14ac:dyDescent="0.25">
      <c r="A88" s="224"/>
      <c r="B88" s="225"/>
      <c r="C88" s="258" t="s">
        <v>259</v>
      </c>
      <c r="D88" s="228"/>
      <c r="E88" s="229">
        <v>6.6</v>
      </c>
      <c r="F88" s="227"/>
      <c r="G88" s="227"/>
      <c r="H88" s="227"/>
      <c r="I88" s="227"/>
      <c r="J88" s="227"/>
      <c r="K88" s="227"/>
      <c r="L88" s="227"/>
      <c r="M88" s="227"/>
      <c r="N88" s="226"/>
      <c r="O88" s="226"/>
      <c r="P88" s="226"/>
      <c r="Q88" s="226"/>
      <c r="R88" s="227"/>
      <c r="S88" s="227"/>
      <c r="T88" s="227"/>
      <c r="U88" s="227"/>
      <c r="V88" s="227"/>
      <c r="W88" s="227"/>
      <c r="X88" s="227"/>
      <c r="Y88" s="227"/>
      <c r="Z88" s="217"/>
      <c r="AA88" s="217"/>
      <c r="AB88" s="217"/>
      <c r="AC88" s="217"/>
      <c r="AD88" s="217"/>
      <c r="AE88" s="217"/>
      <c r="AF88" s="217"/>
      <c r="AG88" s="217" t="s">
        <v>140</v>
      </c>
      <c r="AH88" s="217">
        <v>0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5">
      <c r="A89" s="245">
        <v>67</v>
      </c>
      <c r="B89" s="246" t="s">
        <v>260</v>
      </c>
      <c r="C89" s="256" t="s">
        <v>261</v>
      </c>
      <c r="D89" s="247" t="s">
        <v>104</v>
      </c>
      <c r="E89" s="248">
        <v>6.6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21</v>
      </c>
      <c r="M89" s="250">
        <f>G89*(1+L89/100)</f>
        <v>0</v>
      </c>
      <c r="N89" s="248">
        <v>1.2149999999999999E-2</v>
      </c>
      <c r="O89" s="248">
        <f>ROUND(E89*N89,2)</f>
        <v>0.08</v>
      </c>
      <c r="P89" s="248">
        <v>0</v>
      </c>
      <c r="Q89" s="248">
        <f>ROUND(E89*P89,2)</f>
        <v>0</v>
      </c>
      <c r="R89" s="250"/>
      <c r="S89" s="250" t="s">
        <v>105</v>
      </c>
      <c r="T89" s="251" t="s">
        <v>105</v>
      </c>
      <c r="U89" s="227">
        <v>0.69799999999999995</v>
      </c>
      <c r="V89" s="227">
        <f>ROUND(E89*U89,2)</f>
        <v>4.6100000000000003</v>
      </c>
      <c r="W89" s="227"/>
      <c r="X89" s="227" t="s">
        <v>106</v>
      </c>
      <c r="Y89" s="227" t="s">
        <v>107</v>
      </c>
      <c r="Z89" s="217"/>
      <c r="AA89" s="217"/>
      <c r="AB89" s="217"/>
      <c r="AC89" s="217"/>
      <c r="AD89" s="217"/>
      <c r="AE89" s="217"/>
      <c r="AF89" s="217"/>
      <c r="AG89" s="217" t="s">
        <v>209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5">
      <c r="A90" s="245">
        <v>68</v>
      </c>
      <c r="B90" s="246" t="s">
        <v>262</v>
      </c>
      <c r="C90" s="256" t="s">
        <v>263</v>
      </c>
      <c r="D90" s="247" t="s">
        <v>104</v>
      </c>
      <c r="E90" s="248">
        <v>6.6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21</v>
      </c>
      <c r="M90" s="250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50"/>
      <c r="S90" s="250" t="s">
        <v>105</v>
      </c>
      <c r="T90" s="251" t="s">
        <v>105</v>
      </c>
      <c r="U90" s="227">
        <v>0.28499999999999998</v>
      </c>
      <c r="V90" s="227">
        <f>ROUND(E90*U90,2)</f>
        <v>1.88</v>
      </c>
      <c r="W90" s="227"/>
      <c r="X90" s="227" t="s">
        <v>106</v>
      </c>
      <c r="Y90" s="227" t="s">
        <v>107</v>
      </c>
      <c r="Z90" s="217"/>
      <c r="AA90" s="217"/>
      <c r="AB90" s="217"/>
      <c r="AC90" s="217"/>
      <c r="AD90" s="217"/>
      <c r="AE90" s="217"/>
      <c r="AF90" s="217"/>
      <c r="AG90" s="217" t="s">
        <v>209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45">
        <v>69</v>
      </c>
      <c r="B91" s="246" t="s">
        <v>264</v>
      </c>
      <c r="C91" s="256" t="s">
        <v>265</v>
      </c>
      <c r="D91" s="247" t="s">
        <v>104</v>
      </c>
      <c r="E91" s="248">
        <v>80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50"/>
      <c r="S91" s="250" t="s">
        <v>137</v>
      </c>
      <c r="T91" s="251" t="s">
        <v>105</v>
      </c>
      <c r="U91" s="227">
        <v>0.46464</v>
      </c>
      <c r="V91" s="227">
        <f>ROUND(E91*U91,2)</f>
        <v>37.17</v>
      </c>
      <c r="W91" s="227"/>
      <c r="X91" s="227" t="s">
        <v>106</v>
      </c>
      <c r="Y91" s="227" t="s">
        <v>107</v>
      </c>
      <c r="Z91" s="217"/>
      <c r="AA91" s="217"/>
      <c r="AB91" s="217"/>
      <c r="AC91" s="217"/>
      <c r="AD91" s="217"/>
      <c r="AE91" s="217"/>
      <c r="AF91" s="217"/>
      <c r="AG91" s="217" t="s">
        <v>108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45">
        <v>70</v>
      </c>
      <c r="B92" s="246" t="s">
        <v>266</v>
      </c>
      <c r="C92" s="256" t="s">
        <v>267</v>
      </c>
      <c r="D92" s="247" t="s">
        <v>104</v>
      </c>
      <c r="E92" s="248">
        <v>80</v>
      </c>
      <c r="F92" s="249"/>
      <c r="G92" s="250">
        <f>ROUND(E92*F92,2)</f>
        <v>0</v>
      </c>
      <c r="H92" s="249"/>
      <c r="I92" s="250">
        <f>ROUND(E92*H92,2)</f>
        <v>0</v>
      </c>
      <c r="J92" s="249"/>
      <c r="K92" s="250">
        <f>ROUND(E92*J92,2)</f>
        <v>0</v>
      </c>
      <c r="L92" s="250">
        <v>21</v>
      </c>
      <c r="M92" s="250">
        <f>G92*(1+L92/100)</f>
        <v>0</v>
      </c>
      <c r="N92" s="248">
        <v>1.14E-2</v>
      </c>
      <c r="O92" s="248">
        <f>ROUND(E92*N92,2)</f>
        <v>0.91</v>
      </c>
      <c r="P92" s="248">
        <v>0</v>
      </c>
      <c r="Q92" s="248">
        <f>ROUND(E92*P92,2)</f>
        <v>0</v>
      </c>
      <c r="R92" s="250"/>
      <c r="S92" s="250" t="s">
        <v>105</v>
      </c>
      <c r="T92" s="251" t="s">
        <v>105</v>
      </c>
      <c r="U92" s="227">
        <v>0.60899999999999999</v>
      </c>
      <c r="V92" s="227">
        <f>ROUND(E92*U92,2)</f>
        <v>48.72</v>
      </c>
      <c r="W92" s="227"/>
      <c r="X92" s="227" t="s">
        <v>106</v>
      </c>
      <c r="Y92" s="227" t="s">
        <v>107</v>
      </c>
      <c r="Z92" s="217"/>
      <c r="AA92" s="217"/>
      <c r="AB92" s="217"/>
      <c r="AC92" s="217"/>
      <c r="AD92" s="217"/>
      <c r="AE92" s="217"/>
      <c r="AF92" s="217"/>
      <c r="AG92" s="217" t="s">
        <v>209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5">
      <c r="A93" s="245">
        <v>71</v>
      </c>
      <c r="B93" s="246" t="s">
        <v>268</v>
      </c>
      <c r="C93" s="256" t="s">
        <v>269</v>
      </c>
      <c r="D93" s="247" t="s">
        <v>104</v>
      </c>
      <c r="E93" s="248">
        <v>80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21</v>
      </c>
      <c r="M93" s="250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50"/>
      <c r="S93" s="250" t="s">
        <v>105</v>
      </c>
      <c r="T93" s="251" t="s">
        <v>105</v>
      </c>
      <c r="U93" s="227">
        <v>0.29299999999999998</v>
      </c>
      <c r="V93" s="227">
        <f>ROUND(E93*U93,2)</f>
        <v>23.44</v>
      </c>
      <c r="W93" s="227"/>
      <c r="X93" s="227" t="s">
        <v>106</v>
      </c>
      <c r="Y93" s="227" t="s">
        <v>107</v>
      </c>
      <c r="Z93" s="217"/>
      <c r="AA93" s="217"/>
      <c r="AB93" s="217"/>
      <c r="AC93" s="217"/>
      <c r="AD93" s="217"/>
      <c r="AE93" s="217"/>
      <c r="AF93" s="217"/>
      <c r="AG93" s="217" t="s">
        <v>209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5">
      <c r="A94" s="245">
        <v>72</v>
      </c>
      <c r="B94" s="246" t="s">
        <v>270</v>
      </c>
      <c r="C94" s="256" t="s">
        <v>271</v>
      </c>
      <c r="D94" s="247" t="s">
        <v>104</v>
      </c>
      <c r="E94" s="248">
        <v>80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21</v>
      </c>
      <c r="M94" s="250">
        <f>G94*(1+L94/100)</f>
        <v>0</v>
      </c>
      <c r="N94" s="248">
        <v>0</v>
      </c>
      <c r="O94" s="248">
        <f>ROUND(E94*N94,2)</f>
        <v>0</v>
      </c>
      <c r="P94" s="248">
        <v>0</v>
      </c>
      <c r="Q94" s="248">
        <f>ROUND(E94*P94,2)</f>
        <v>0</v>
      </c>
      <c r="R94" s="250"/>
      <c r="S94" s="250" t="s">
        <v>137</v>
      </c>
      <c r="T94" s="251" t="s">
        <v>105</v>
      </c>
      <c r="U94" s="227">
        <v>0.54200000000000004</v>
      </c>
      <c r="V94" s="227">
        <f>ROUND(E94*U94,2)</f>
        <v>43.36</v>
      </c>
      <c r="W94" s="227"/>
      <c r="X94" s="227" t="s">
        <v>106</v>
      </c>
      <c r="Y94" s="227" t="s">
        <v>107</v>
      </c>
      <c r="Z94" s="217"/>
      <c r="AA94" s="217"/>
      <c r="AB94" s="217"/>
      <c r="AC94" s="217"/>
      <c r="AD94" s="217"/>
      <c r="AE94" s="217"/>
      <c r="AF94" s="217"/>
      <c r="AG94" s="217" t="s">
        <v>108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45">
        <v>73</v>
      </c>
      <c r="B95" s="246" t="s">
        <v>272</v>
      </c>
      <c r="C95" s="256" t="s">
        <v>273</v>
      </c>
      <c r="D95" s="247" t="s">
        <v>104</v>
      </c>
      <c r="E95" s="248">
        <v>20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48">
        <v>0</v>
      </c>
      <c r="O95" s="248">
        <f>ROUND(E95*N95,2)</f>
        <v>0</v>
      </c>
      <c r="P95" s="248">
        <v>0</v>
      </c>
      <c r="Q95" s="248">
        <f>ROUND(E95*P95,2)</f>
        <v>0</v>
      </c>
      <c r="R95" s="250"/>
      <c r="S95" s="250" t="s">
        <v>137</v>
      </c>
      <c r="T95" s="251" t="s">
        <v>105</v>
      </c>
      <c r="U95" s="227">
        <v>0.58079999999999998</v>
      </c>
      <c r="V95" s="227">
        <f>ROUND(E95*U95,2)</f>
        <v>11.62</v>
      </c>
      <c r="W95" s="227"/>
      <c r="X95" s="227" t="s">
        <v>106</v>
      </c>
      <c r="Y95" s="227" t="s">
        <v>107</v>
      </c>
      <c r="Z95" s="217"/>
      <c r="AA95" s="217"/>
      <c r="AB95" s="217"/>
      <c r="AC95" s="217"/>
      <c r="AD95" s="217"/>
      <c r="AE95" s="217"/>
      <c r="AF95" s="217"/>
      <c r="AG95" s="217" t="s">
        <v>108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45">
        <v>74</v>
      </c>
      <c r="B96" s="246" t="s">
        <v>274</v>
      </c>
      <c r="C96" s="256" t="s">
        <v>275</v>
      </c>
      <c r="D96" s="247" t="s">
        <v>104</v>
      </c>
      <c r="E96" s="248">
        <v>20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21</v>
      </c>
      <c r="M96" s="250">
        <f>G96*(1+L96/100)</f>
        <v>0</v>
      </c>
      <c r="N96" s="248">
        <v>0</v>
      </c>
      <c r="O96" s="248">
        <f>ROUND(E96*N96,2)</f>
        <v>0</v>
      </c>
      <c r="P96" s="248">
        <v>0</v>
      </c>
      <c r="Q96" s="248">
        <f>ROUND(E96*P96,2)</f>
        <v>0</v>
      </c>
      <c r="R96" s="250"/>
      <c r="S96" s="250" t="s">
        <v>137</v>
      </c>
      <c r="T96" s="251" t="s">
        <v>105</v>
      </c>
      <c r="U96" s="227">
        <v>0.67100000000000004</v>
      </c>
      <c r="V96" s="227">
        <f>ROUND(E96*U96,2)</f>
        <v>13.42</v>
      </c>
      <c r="W96" s="227"/>
      <c r="X96" s="227" t="s">
        <v>106</v>
      </c>
      <c r="Y96" s="227" t="s">
        <v>107</v>
      </c>
      <c r="Z96" s="217"/>
      <c r="AA96" s="217"/>
      <c r="AB96" s="217"/>
      <c r="AC96" s="217"/>
      <c r="AD96" s="217"/>
      <c r="AE96" s="217"/>
      <c r="AF96" s="217"/>
      <c r="AG96" s="217" t="s">
        <v>108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45">
        <v>75</v>
      </c>
      <c r="B97" s="246" t="s">
        <v>276</v>
      </c>
      <c r="C97" s="256" t="s">
        <v>277</v>
      </c>
      <c r="D97" s="247" t="s">
        <v>104</v>
      </c>
      <c r="E97" s="248">
        <v>20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21</v>
      </c>
      <c r="M97" s="250">
        <f>G97*(1+L97/100)</f>
        <v>0</v>
      </c>
      <c r="N97" s="248">
        <v>1.3010000000000001E-2</v>
      </c>
      <c r="O97" s="248">
        <f>ROUND(E97*N97,2)</f>
        <v>0.26</v>
      </c>
      <c r="P97" s="248">
        <v>0</v>
      </c>
      <c r="Q97" s="248">
        <f>ROUND(E97*P97,2)</f>
        <v>0</v>
      </c>
      <c r="R97" s="250"/>
      <c r="S97" s="250" t="s">
        <v>105</v>
      </c>
      <c r="T97" s="251" t="s">
        <v>105</v>
      </c>
      <c r="U97" s="227">
        <v>0.64200000000000002</v>
      </c>
      <c r="V97" s="227">
        <f>ROUND(E97*U97,2)</f>
        <v>12.84</v>
      </c>
      <c r="W97" s="227"/>
      <c r="X97" s="227" t="s">
        <v>106</v>
      </c>
      <c r="Y97" s="227" t="s">
        <v>107</v>
      </c>
      <c r="Z97" s="217"/>
      <c r="AA97" s="217"/>
      <c r="AB97" s="217"/>
      <c r="AC97" s="217"/>
      <c r="AD97" s="217"/>
      <c r="AE97" s="217"/>
      <c r="AF97" s="217"/>
      <c r="AG97" s="217" t="s">
        <v>209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5">
      <c r="A98" s="245">
        <v>76</v>
      </c>
      <c r="B98" s="246" t="s">
        <v>278</v>
      </c>
      <c r="C98" s="256" t="s">
        <v>279</v>
      </c>
      <c r="D98" s="247" t="s">
        <v>104</v>
      </c>
      <c r="E98" s="248">
        <v>20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21</v>
      </c>
      <c r="M98" s="250">
        <f>G98*(1+L98/100)</f>
        <v>0</v>
      </c>
      <c r="N98" s="248">
        <v>0</v>
      </c>
      <c r="O98" s="248">
        <f>ROUND(E98*N98,2)</f>
        <v>0</v>
      </c>
      <c r="P98" s="248">
        <v>0</v>
      </c>
      <c r="Q98" s="248">
        <f>ROUND(E98*P98,2)</f>
        <v>0</v>
      </c>
      <c r="R98" s="250"/>
      <c r="S98" s="250" t="s">
        <v>105</v>
      </c>
      <c r="T98" s="251" t="s">
        <v>105</v>
      </c>
      <c r="U98" s="227">
        <v>0.34100000000000003</v>
      </c>
      <c r="V98" s="227">
        <f>ROUND(E98*U98,2)</f>
        <v>6.82</v>
      </c>
      <c r="W98" s="227"/>
      <c r="X98" s="227" t="s">
        <v>106</v>
      </c>
      <c r="Y98" s="227" t="s">
        <v>107</v>
      </c>
      <c r="Z98" s="217"/>
      <c r="AA98" s="217"/>
      <c r="AB98" s="217"/>
      <c r="AC98" s="217"/>
      <c r="AD98" s="217"/>
      <c r="AE98" s="217"/>
      <c r="AF98" s="217"/>
      <c r="AG98" s="217" t="s">
        <v>209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5">
      <c r="A99" s="238">
        <v>77</v>
      </c>
      <c r="B99" s="239" t="s">
        <v>280</v>
      </c>
      <c r="C99" s="257" t="s">
        <v>281</v>
      </c>
      <c r="D99" s="240" t="s">
        <v>282</v>
      </c>
      <c r="E99" s="241">
        <v>80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0.2024</v>
      </c>
      <c r="O99" s="241">
        <f>ROUND(E99*N99,2)</f>
        <v>16.190000000000001</v>
      </c>
      <c r="P99" s="241">
        <v>0</v>
      </c>
      <c r="Q99" s="241">
        <f>ROUND(E99*P99,2)</f>
        <v>0</v>
      </c>
      <c r="R99" s="243"/>
      <c r="S99" s="243" t="s">
        <v>105</v>
      </c>
      <c r="T99" s="244" t="s">
        <v>105</v>
      </c>
      <c r="U99" s="227">
        <v>9.7000000000000003E-2</v>
      </c>
      <c r="V99" s="227">
        <f>ROUND(E99*U99,2)</f>
        <v>7.76</v>
      </c>
      <c r="W99" s="227"/>
      <c r="X99" s="227" t="s">
        <v>106</v>
      </c>
      <c r="Y99" s="227" t="s">
        <v>107</v>
      </c>
      <c r="Z99" s="217"/>
      <c r="AA99" s="217"/>
      <c r="AB99" s="217"/>
      <c r="AC99" s="217"/>
      <c r="AD99" s="217"/>
      <c r="AE99" s="217"/>
      <c r="AF99" s="217"/>
      <c r="AG99" s="217" t="s">
        <v>108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2" x14ac:dyDescent="0.25">
      <c r="A100" s="224"/>
      <c r="B100" s="225"/>
      <c r="C100" s="258" t="s">
        <v>283</v>
      </c>
      <c r="D100" s="228"/>
      <c r="E100" s="229">
        <v>64</v>
      </c>
      <c r="F100" s="227"/>
      <c r="G100" s="227"/>
      <c r="H100" s="227"/>
      <c r="I100" s="227"/>
      <c r="J100" s="227"/>
      <c r="K100" s="227"/>
      <c r="L100" s="227"/>
      <c r="M100" s="227"/>
      <c r="N100" s="226"/>
      <c r="O100" s="226"/>
      <c r="P100" s="226"/>
      <c r="Q100" s="226"/>
      <c r="R100" s="227"/>
      <c r="S100" s="227"/>
      <c r="T100" s="227"/>
      <c r="U100" s="227"/>
      <c r="V100" s="227"/>
      <c r="W100" s="227"/>
      <c r="X100" s="227"/>
      <c r="Y100" s="227"/>
      <c r="Z100" s="217"/>
      <c r="AA100" s="217"/>
      <c r="AB100" s="217"/>
      <c r="AC100" s="217"/>
      <c r="AD100" s="217"/>
      <c r="AE100" s="217"/>
      <c r="AF100" s="217"/>
      <c r="AG100" s="217" t="s">
        <v>140</v>
      </c>
      <c r="AH100" s="217">
        <v>0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3" x14ac:dyDescent="0.25">
      <c r="A101" s="224"/>
      <c r="B101" s="225"/>
      <c r="C101" s="258" t="s">
        <v>284</v>
      </c>
      <c r="D101" s="228"/>
      <c r="E101" s="229">
        <v>16</v>
      </c>
      <c r="F101" s="227"/>
      <c r="G101" s="227"/>
      <c r="H101" s="227"/>
      <c r="I101" s="227"/>
      <c r="J101" s="227"/>
      <c r="K101" s="227"/>
      <c r="L101" s="227"/>
      <c r="M101" s="227"/>
      <c r="N101" s="226"/>
      <c r="O101" s="226"/>
      <c r="P101" s="226"/>
      <c r="Q101" s="226"/>
      <c r="R101" s="227"/>
      <c r="S101" s="227"/>
      <c r="T101" s="227"/>
      <c r="U101" s="227"/>
      <c r="V101" s="227"/>
      <c r="W101" s="227"/>
      <c r="X101" s="227"/>
      <c r="Y101" s="227"/>
      <c r="Z101" s="217"/>
      <c r="AA101" s="217"/>
      <c r="AB101" s="217"/>
      <c r="AC101" s="217"/>
      <c r="AD101" s="217"/>
      <c r="AE101" s="217"/>
      <c r="AF101" s="217"/>
      <c r="AG101" s="217" t="s">
        <v>140</v>
      </c>
      <c r="AH101" s="217">
        <v>0</v>
      </c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0.399999999999999" outlineLevel="1" x14ac:dyDescent="0.25">
      <c r="A102" s="238">
        <v>78</v>
      </c>
      <c r="B102" s="239" t="s">
        <v>285</v>
      </c>
      <c r="C102" s="257" t="s">
        <v>286</v>
      </c>
      <c r="D102" s="240" t="s">
        <v>282</v>
      </c>
      <c r="E102" s="241">
        <v>80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1">
        <v>0</v>
      </c>
      <c r="O102" s="241">
        <f>ROUND(E102*N102,2)</f>
        <v>0</v>
      </c>
      <c r="P102" s="241">
        <v>0</v>
      </c>
      <c r="Q102" s="241">
        <f>ROUND(E102*P102,2)</f>
        <v>0</v>
      </c>
      <c r="R102" s="243" t="s">
        <v>287</v>
      </c>
      <c r="S102" s="243" t="s">
        <v>105</v>
      </c>
      <c r="T102" s="244" t="s">
        <v>105</v>
      </c>
      <c r="U102" s="227">
        <v>0.15</v>
      </c>
      <c r="V102" s="227">
        <f>ROUND(E102*U102,2)</f>
        <v>12</v>
      </c>
      <c r="W102" s="227"/>
      <c r="X102" s="227" t="s">
        <v>106</v>
      </c>
      <c r="Y102" s="227" t="s">
        <v>107</v>
      </c>
      <c r="Z102" s="217"/>
      <c r="AA102" s="217"/>
      <c r="AB102" s="217"/>
      <c r="AC102" s="217"/>
      <c r="AD102" s="217"/>
      <c r="AE102" s="217"/>
      <c r="AF102" s="217"/>
      <c r="AG102" s="217" t="s">
        <v>209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2" x14ac:dyDescent="0.25">
      <c r="A103" s="224"/>
      <c r="B103" s="225"/>
      <c r="C103" s="260" t="s">
        <v>288</v>
      </c>
      <c r="D103" s="254"/>
      <c r="E103" s="254"/>
      <c r="F103" s="254"/>
      <c r="G103" s="254"/>
      <c r="H103" s="227"/>
      <c r="I103" s="227"/>
      <c r="J103" s="227"/>
      <c r="K103" s="227"/>
      <c r="L103" s="227"/>
      <c r="M103" s="227"/>
      <c r="N103" s="226"/>
      <c r="O103" s="226"/>
      <c r="P103" s="226"/>
      <c r="Q103" s="226"/>
      <c r="R103" s="227"/>
      <c r="S103" s="227"/>
      <c r="T103" s="227"/>
      <c r="U103" s="227"/>
      <c r="V103" s="227"/>
      <c r="W103" s="227"/>
      <c r="X103" s="227"/>
      <c r="Y103" s="227"/>
      <c r="Z103" s="217"/>
      <c r="AA103" s="217"/>
      <c r="AB103" s="217"/>
      <c r="AC103" s="217"/>
      <c r="AD103" s="217"/>
      <c r="AE103" s="217"/>
      <c r="AF103" s="217"/>
      <c r="AG103" s="217" t="s">
        <v>289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53" t="str">
        <f>C103</f>
        <v>z rostlé horniny tř.1 - 4 pod násypy z hornin soudržných do 92% PS a hornin nesoudržných sypkých relativní ulehlosti I(d) do 0,8</v>
      </c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45">
        <v>79</v>
      </c>
      <c r="B104" s="246" t="s">
        <v>290</v>
      </c>
      <c r="C104" s="256" t="s">
        <v>291</v>
      </c>
      <c r="D104" s="247" t="s">
        <v>104</v>
      </c>
      <c r="E104" s="248">
        <v>60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21</v>
      </c>
      <c r="M104" s="250">
        <f>G104*(1+L104/100)</f>
        <v>0</v>
      </c>
      <c r="N104" s="248">
        <v>0</v>
      </c>
      <c r="O104" s="248">
        <f>ROUND(E104*N104,2)</f>
        <v>0</v>
      </c>
      <c r="P104" s="248">
        <v>0</v>
      </c>
      <c r="Q104" s="248">
        <f>ROUND(E104*P104,2)</f>
        <v>0</v>
      </c>
      <c r="R104" s="250"/>
      <c r="S104" s="250" t="s">
        <v>137</v>
      </c>
      <c r="T104" s="251" t="s">
        <v>105</v>
      </c>
      <c r="U104" s="227">
        <v>0.28314</v>
      </c>
      <c r="V104" s="227">
        <f>ROUND(E104*U104,2)</f>
        <v>16.989999999999998</v>
      </c>
      <c r="W104" s="227"/>
      <c r="X104" s="227" t="s">
        <v>106</v>
      </c>
      <c r="Y104" s="227" t="s">
        <v>107</v>
      </c>
      <c r="Z104" s="217"/>
      <c r="AA104" s="217"/>
      <c r="AB104" s="217"/>
      <c r="AC104" s="217"/>
      <c r="AD104" s="217"/>
      <c r="AE104" s="217"/>
      <c r="AF104" s="217"/>
      <c r="AG104" s="217" t="s">
        <v>108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5">
      <c r="A105" s="245">
        <v>80</v>
      </c>
      <c r="B105" s="246" t="s">
        <v>292</v>
      </c>
      <c r="C105" s="256" t="s">
        <v>293</v>
      </c>
      <c r="D105" s="247" t="s">
        <v>104</v>
      </c>
      <c r="E105" s="248">
        <v>60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21</v>
      </c>
      <c r="M105" s="250">
        <f>G105*(1+L105/100)</f>
        <v>0</v>
      </c>
      <c r="N105" s="248">
        <v>0</v>
      </c>
      <c r="O105" s="248">
        <f>ROUND(E105*N105,2)</f>
        <v>0</v>
      </c>
      <c r="P105" s="248">
        <v>0</v>
      </c>
      <c r="Q105" s="248">
        <f>ROUND(E105*P105,2)</f>
        <v>0</v>
      </c>
      <c r="R105" s="250"/>
      <c r="S105" s="250" t="s">
        <v>137</v>
      </c>
      <c r="T105" s="251" t="s">
        <v>105</v>
      </c>
      <c r="U105" s="227">
        <v>0.33</v>
      </c>
      <c r="V105" s="227">
        <f>ROUND(E105*U105,2)</f>
        <v>19.8</v>
      </c>
      <c r="W105" s="227"/>
      <c r="X105" s="227" t="s">
        <v>106</v>
      </c>
      <c r="Y105" s="227" t="s">
        <v>107</v>
      </c>
      <c r="Z105" s="217"/>
      <c r="AA105" s="217"/>
      <c r="AB105" s="217"/>
      <c r="AC105" s="217"/>
      <c r="AD105" s="217"/>
      <c r="AE105" s="217"/>
      <c r="AF105" s="217"/>
      <c r="AG105" s="217" t="s">
        <v>108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45">
        <v>81</v>
      </c>
      <c r="B106" s="246" t="s">
        <v>294</v>
      </c>
      <c r="C106" s="256" t="s">
        <v>295</v>
      </c>
      <c r="D106" s="247" t="s">
        <v>104</v>
      </c>
      <c r="E106" s="248">
        <v>50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21</v>
      </c>
      <c r="M106" s="250">
        <f>G106*(1+L106/100)</f>
        <v>0</v>
      </c>
      <c r="N106" s="248">
        <v>0.27300000000000002</v>
      </c>
      <c r="O106" s="248">
        <f>ROUND(E106*N106,2)</f>
        <v>13.65</v>
      </c>
      <c r="P106" s="248">
        <v>0</v>
      </c>
      <c r="Q106" s="248">
        <f>ROUND(E106*P106,2)</f>
        <v>0</v>
      </c>
      <c r="R106" s="250"/>
      <c r="S106" s="250" t="s">
        <v>137</v>
      </c>
      <c r="T106" s="251" t="s">
        <v>105</v>
      </c>
      <c r="U106" s="227">
        <v>0.111</v>
      </c>
      <c r="V106" s="227">
        <f>ROUND(E106*U106,2)</f>
        <v>5.55</v>
      </c>
      <c r="W106" s="227"/>
      <c r="X106" s="227" t="s">
        <v>106</v>
      </c>
      <c r="Y106" s="227" t="s">
        <v>107</v>
      </c>
      <c r="Z106" s="217"/>
      <c r="AA106" s="217"/>
      <c r="AB106" s="217"/>
      <c r="AC106" s="217"/>
      <c r="AD106" s="217"/>
      <c r="AE106" s="217"/>
      <c r="AF106" s="217"/>
      <c r="AG106" s="217" t="s">
        <v>108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5">
      <c r="A107" s="245">
        <v>82</v>
      </c>
      <c r="B107" s="246" t="s">
        <v>296</v>
      </c>
      <c r="C107" s="256" t="s">
        <v>297</v>
      </c>
      <c r="D107" s="247" t="s">
        <v>104</v>
      </c>
      <c r="E107" s="248">
        <v>100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21</v>
      </c>
      <c r="M107" s="250">
        <f>G107*(1+L107/100)</f>
        <v>0</v>
      </c>
      <c r="N107" s="248">
        <v>6.0000000000000002E-5</v>
      </c>
      <c r="O107" s="248">
        <f>ROUND(E107*N107,2)</f>
        <v>0.01</v>
      </c>
      <c r="P107" s="248">
        <v>0</v>
      </c>
      <c r="Q107" s="248">
        <f>ROUND(E107*P107,2)</f>
        <v>0</v>
      </c>
      <c r="R107" s="250"/>
      <c r="S107" s="250" t="s">
        <v>105</v>
      </c>
      <c r="T107" s="251" t="s">
        <v>105</v>
      </c>
      <c r="U107" s="227">
        <v>2.5999999999999999E-2</v>
      </c>
      <c r="V107" s="227">
        <f>ROUND(E107*U107,2)</f>
        <v>2.6</v>
      </c>
      <c r="W107" s="227"/>
      <c r="X107" s="227" t="s">
        <v>106</v>
      </c>
      <c r="Y107" s="227" t="s">
        <v>107</v>
      </c>
      <c r="Z107" s="217"/>
      <c r="AA107" s="217"/>
      <c r="AB107" s="217"/>
      <c r="AC107" s="217"/>
      <c r="AD107" s="217"/>
      <c r="AE107" s="217"/>
      <c r="AF107" s="217"/>
      <c r="AG107" s="217" t="s">
        <v>108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5">
      <c r="A108" s="245">
        <v>83</v>
      </c>
      <c r="B108" s="246" t="s">
        <v>298</v>
      </c>
      <c r="C108" s="256" t="s">
        <v>299</v>
      </c>
      <c r="D108" s="247" t="s">
        <v>104</v>
      </c>
      <c r="E108" s="248">
        <v>500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21</v>
      </c>
      <c r="M108" s="250">
        <f>G108*(1+L108/100)</f>
        <v>0</v>
      </c>
      <c r="N108" s="248">
        <v>0</v>
      </c>
      <c r="O108" s="248">
        <f>ROUND(E108*N108,2)</f>
        <v>0</v>
      </c>
      <c r="P108" s="248">
        <v>0</v>
      </c>
      <c r="Q108" s="248">
        <f>ROUND(E108*P108,2)</f>
        <v>0</v>
      </c>
      <c r="R108" s="250"/>
      <c r="S108" s="250" t="s">
        <v>105</v>
      </c>
      <c r="T108" s="251" t="s">
        <v>105</v>
      </c>
      <c r="U108" s="227">
        <v>0.21779999999999999</v>
      </c>
      <c r="V108" s="227">
        <f>ROUND(E108*U108,2)</f>
        <v>108.9</v>
      </c>
      <c r="W108" s="227"/>
      <c r="X108" s="227" t="s">
        <v>106</v>
      </c>
      <c r="Y108" s="227" t="s">
        <v>107</v>
      </c>
      <c r="Z108" s="217"/>
      <c r="AA108" s="217"/>
      <c r="AB108" s="217"/>
      <c r="AC108" s="217"/>
      <c r="AD108" s="217"/>
      <c r="AE108" s="217"/>
      <c r="AF108" s="217"/>
      <c r="AG108" s="217" t="s">
        <v>108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5">
      <c r="A109" s="245">
        <v>84</v>
      </c>
      <c r="B109" s="246" t="s">
        <v>300</v>
      </c>
      <c r="C109" s="256" t="s">
        <v>301</v>
      </c>
      <c r="D109" s="247" t="s">
        <v>104</v>
      </c>
      <c r="E109" s="248">
        <v>500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21</v>
      </c>
      <c r="M109" s="250">
        <f>G109*(1+L109/100)</f>
        <v>0</v>
      </c>
      <c r="N109" s="248">
        <v>0</v>
      </c>
      <c r="O109" s="248">
        <f>ROUND(E109*N109,2)</f>
        <v>0</v>
      </c>
      <c r="P109" s="248">
        <v>0</v>
      </c>
      <c r="Q109" s="248">
        <f>ROUND(E109*P109,2)</f>
        <v>0</v>
      </c>
      <c r="R109" s="250"/>
      <c r="S109" s="250" t="s">
        <v>105</v>
      </c>
      <c r="T109" s="251" t="s">
        <v>105</v>
      </c>
      <c r="U109" s="227">
        <v>0.29299999999999998</v>
      </c>
      <c r="V109" s="227">
        <f>ROUND(E109*U109,2)</f>
        <v>146.5</v>
      </c>
      <c r="W109" s="227"/>
      <c r="X109" s="227" t="s">
        <v>106</v>
      </c>
      <c r="Y109" s="227" t="s">
        <v>107</v>
      </c>
      <c r="Z109" s="217"/>
      <c r="AA109" s="217"/>
      <c r="AB109" s="217"/>
      <c r="AC109" s="217"/>
      <c r="AD109" s="217"/>
      <c r="AE109" s="217"/>
      <c r="AF109" s="217"/>
      <c r="AG109" s="217" t="s">
        <v>108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5">
      <c r="A110" s="245">
        <v>85</v>
      </c>
      <c r="B110" s="246" t="s">
        <v>302</v>
      </c>
      <c r="C110" s="256" t="s">
        <v>303</v>
      </c>
      <c r="D110" s="247" t="s">
        <v>104</v>
      </c>
      <c r="E110" s="248">
        <v>500</v>
      </c>
      <c r="F110" s="249"/>
      <c r="G110" s="250">
        <f>ROUND(E110*F110,2)</f>
        <v>0</v>
      </c>
      <c r="H110" s="249"/>
      <c r="I110" s="250">
        <f>ROUND(E110*H110,2)</f>
        <v>0</v>
      </c>
      <c r="J110" s="249"/>
      <c r="K110" s="250">
        <f>ROUND(E110*J110,2)</f>
        <v>0</v>
      </c>
      <c r="L110" s="250">
        <v>21</v>
      </c>
      <c r="M110" s="250">
        <f>G110*(1+L110/100)</f>
        <v>0</v>
      </c>
      <c r="N110" s="248">
        <v>0.20474999999999999</v>
      </c>
      <c r="O110" s="248">
        <f>ROUND(E110*N110,2)</f>
        <v>102.38</v>
      </c>
      <c r="P110" s="248">
        <v>0</v>
      </c>
      <c r="Q110" s="248">
        <f>ROUND(E110*P110,2)</f>
        <v>0</v>
      </c>
      <c r="R110" s="250"/>
      <c r="S110" s="250" t="s">
        <v>105</v>
      </c>
      <c r="T110" s="251" t="s">
        <v>105</v>
      </c>
      <c r="U110" s="227">
        <v>9.8000000000000004E-2</v>
      </c>
      <c r="V110" s="227">
        <f>ROUND(E110*U110,2)</f>
        <v>49</v>
      </c>
      <c r="W110" s="227"/>
      <c r="X110" s="227" t="s">
        <v>106</v>
      </c>
      <c r="Y110" s="227" t="s">
        <v>107</v>
      </c>
      <c r="Z110" s="217"/>
      <c r="AA110" s="217"/>
      <c r="AB110" s="217"/>
      <c r="AC110" s="217"/>
      <c r="AD110" s="217"/>
      <c r="AE110" s="217"/>
      <c r="AF110" s="217"/>
      <c r="AG110" s="217" t="s">
        <v>108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5">
      <c r="A111" s="238">
        <v>86</v>
      </c>
      <c r="B111" s="239" t="s">
        <v>296</v>
      </c>
      <c r="C111" s="257" t="s">
        <v>297</v>
      </c>
      <c r="D111" s="240" t="s">
        <v>104</v>
      </c>
      <c r="E111" s="241">
        <v>500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6.0000000000000002E-5</v>
      </c>
      <c r="O111" s="241">
        <f>ROUND(E111*N111,2)</f>
        <v>0.03</v>
      </c>
      <c r="P111" s="241">
        <v>0</v>
      </c>
      <c r="Q111" s="241">
        <f>ROUND(E111*P111,2)</f>
        <v>0</v>
      </c>
      <c r="R111" s="243"/>
      <c r="S111" s="243" t="s">
        <v>105</v>
      </c>
      <c r="T111" s="244" t="s">
        <v>105</v>
      </c>
      <c r="U111" s="227">
        <v>2.5999999999999999E-2</v>
      </c>
      <c r="V111" s="227">
        <f>ROUND(E111*U111,2)</f>
        <v>13</v>
      </c>
      <c r="W111" s="227"/>
      <c r="X111" s="227" t="s">
        <v>106</v>
      </c>
      <c r="Y111" s="227" t="s">
        <v>107</v>
      </c>
      <c r="Z111" s="217"/>
      <c r="AA111" s="217"/>
      <c r="AB111" s="217"/>
      <c r="AC111" s="217"/>
      <c r="AD111" s="217"/>
      <c r="AE111" s="217"/>
      <c r="AF111" s="217"/>
      <c r="AG111" s="217" t="s">
        <v>108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x14ac:dyDescent="0.25">
      <c r="A112" s="3"/>
      <c r="B112" s="4"/>
      <c r="C112" s="261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v>15</v>
      </c>
      <c r="AF112">
        <v>21</v>
      </c>
      <c r="AG112" t="s">
        <v>86</v>
      </c>
    </row>
    <row r="113" spans="1:33" x14ac:dyDescent="0.25">
      <c r="A113" s="220"/>
      <c r="B113" s="221" t="s">
        <v>29</v>
      </c>
      <c r="C113" s="262"/>
      <c r="D113" s="222"/>
      <c r="E113" s="223"/>
      <c r="F113" s="223"/>
      <c r="G113" s="237">
        <f>G8+G60+G67+G82</f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AE113">
        <f>SUMIF(L7:L111,AE112,G7:G111)</f>
        <v>0</v>
      </c>
      <c r="AF113">
        <f>SUMIF(L7:L111,AF112,G7:G111)</f>
        <v>0</v>
      </c>
      <c r="AG113" t="s">
        <v>304</v>
      </c>
    </row>
    <row r="114" spans="1:33" x14ac:dyDescent="0.25">
      <c r="C114" s="263"/>
      <c r="D114" s="10"/>
      <c r="AG114" t="s">
        <v>305</v>
      </c>
    </row>
    <row r="115" spans="1:33" x14ac:dyDescent="0.25">
      <c r="D115" s="10"/>
    </row>
    <row r="116" spans="1:33" x14ac:dyDescent="0.25">
      <c r="D116" s="10"/>
    </row>
    <row r="117" spans="1:33" x14ac:dyDescent="0.25">
      <c r="D117" s="10"/>
    </row>
    <row r="118" spans="1:33" x14ac:dyDescent="0.25">
      <c r="D118" s="10"/>
    </row>
    <row r="119" spans="1:33" x14ac:dyDescent="0.25">
      <c r="D119" s="10"/>
    </row>
    <row r="120" spans="1:33" x14ac:dyDescent="0.25">
      <c r="D120" s="10"/>
    </row>
    <row r="121" spans="1:33" x14ac:dyDescent="0.25">
      <c r="D121" s="10"/>
    </row>
    <row r="122" spans="1:33" x14ac:dyDescent="0.25">
      <c r="D122" s="10"/>
    </row>
    <row r="123" spans="1:33" x14ac:dyDescent="0.25">
      <c r="D123" s="10"/>
    </row>
    <row r="124" spans="1:33" x14ac:dyDescent="0.25">
      <c r="D124" s="10"/>
    </row>
    <row r="125" spans="1:33" x14ac:dyDescent="0.25">
      <c r="D125" s="10"/>
    </row>
    <row r="126" spans="1:33" x14ac:dyDescent="0.25">
      <c r="D126" s="10"/>
    </row>
    <row r="127" spans="1:33" x14ac:dyDescent="0.25">
      <c r="D127" s="10"/>
    </row>
    <row r="128" spans="1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H4zkboIB2xqMJocpeQHZ2saymlpBelsBjNPwAgnLyOPD5t4gZjFjNqHP0ZDLjQX/Xo2MrQRdGHvrXq5hZaQyGg==" saltValue="mdBF8czACLbE61BOND491A==" spinCount="100000" sheet="1" formatRows="0"/>
  <mergeCells count="9">
    <mergeCell ref="C64:G64"/>
    <mergeCell ref="C66:G66"/>
    <mergeCell ref="C103:G103"/>
    <mergeCell ref="A1:G1"/>
    <mergeCell ref="C2:G2"/>
    <mergeCell ref="C3:G3"/>
    <mergeCell ref="C4:G4"/>
    <mergeCell ref="C47:G47"/>
    <mergeCell ref="C62:G6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1 Pol'!Názvy_tisku</vt:lpstr>
      <vt:lpstr>oadresa</vt:lpstr>
      <vt:lpstr>Stavba!Objednatel</vt:lpstr>
      <vt:lpstr>Stavba!Objekt</vt:lpstr>
      <vt:lpstr>'D.1.4.5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2023-11-23T17:22:27Z</dcterms:modified>
</cp:coreProperties>
</file>